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08e921f8e98ef473/Documenti/DOC LAVORO/LAVORO/CONSULENZA/CONSULENZA/"/>
    </mc:Choice>
  </mc:AlternateContent>
  <xr:revisionPtr revIDLastSave="0" documentId="8_{A15D4926-E3E7-459F-982D-12374E3E480D}" xr6:coauthVersionLast="47" xr6:coauthVersionMax="47" xr10:uidLastSave="{00000000-0000-0000-0000-000000000000}"/>
  <bookViews>
    <workbookView xWindow="-120" yWindow="-120" windowWidth="20730" windowHeight="11040" xr2:uid="{DBD69F9E-AD63-47F3-AF04-FB9AE0A68479}"/>
  </bookViews>
  <sheets>
    <sheet name="Istruzioni" sheetId="3" r:id="rId1"/>
    <sheet name="Asset da esigenze rischio" sheetId="1" r:id="rId2"/>
    <sheet name="Portafoglio" sheetId="4" r:id="rId3"/>
  </sheets>
  <definedNames>
    <definedName name="_xlnm.Print_Area" localSheetId="1">'Asset da esigenze rischio'!$D$14:$J$31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3" l="1"/>
  <c r="B22" i="4"/>
  <c r="B25" i="4" l="1"/>
  <c r="B31" i="1"/>
  <c r="O10" i="4"/>
  <c r="D20" i="4" s="1"/>
  <c r="O9" i="4"/>
  <c r="D19" i="4" s="1"/>
  <c r="K4" i="1"/>
  <c r="L5" i="1" s="1"/>
  <c r="D21" i="4" l="1"/>
  <c r="F20" i="1"/>
  <c r="C21" i="1"/>
  <c r="K8" i="1"/>
  <c r="I22" i="1"/>
  <c r="O6" i="4" s="1"/>
  <c r="I19" i="1"/>
  <c r="O16" i="1" s="1"/>
  <c r="L14" i="1"/>
  <c r="L16" i="1" l="1"/>
  <c r="L18" i="1" s="1"/>
  <c r="I27" i="1"/>
  <c r="I21" i="1" s="1"/>
  <c r="I24" i="1" l="1"/>
  <c r="I25" i="1" s="1"/>
  <c r="O7" i="4" s="1"/>
  <c r="O18" i="1"/>
  <c r="O19" i="1" s="1"/>
  <c r="O21" i="1" s="1"/>
  <c r="O23" i="1" s="1"/>
  <c r="O24" i="1" s="1"/>
  <c r="L20" i="1"/>
  <c r="L22" i="1" s="1"/>
  <c r="L23" i="1" s="1"/>
  <c r="I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Utente</author>
  </authors>
  <commentList>
    <comment ref="I3" authorId="0" shapeId="0" xr:uid="{87FBF6FB-AF89-448D-AF69-911904E511D7}">
      <text>
        <r>
          <rPr>
            <b/>
            <sz val="9"/>
            <color indexed="81"/>
            <rFont val="Tahoma"/>
            <family val="2"/>
          </rPr>
          <t>Utente:</t>
        </r>
        <r>
          <rPr>
            <sz val="9"/>
            <color indexed="81"/>
            <rFont val="Tahoma"/>
            <family val="2"/>
          </rPr>
          <t xml:space="preserve">
Dare un nome al portafoglio
</t>
        </r>
      </text>
    </comment>
  </commentList>
</comments>
</file>

<file path=xl/sharedStrings.xml><?xml version="1.0" encoding="utf-8"?>
<sst xmlns="http://schemas.openxmlformats.org/spreadsheetml/2006/main" count="126" uniqueCount="102">
  <si>
    <t>Dati di mercato</t>
  </si>
  <si>
    <t>Personal Risk Management</t>
  </si>
  <si>
    <t>Investimento</t>
  </si>
  <si>
    <t>What if: rendimento ottimale</t>
  </si>
  <si>
    <t>What if: rendimento azionario</t>
  </si>
  <si>
    <t>Perdita max sopportabile</t>
  </si>
  <si>
    <t>Capitale iniziale</t>
  </si>
  <si>
    <t>Capitale dopo 1 anno</t>
  </si>
  <si>
    <t>Plusvalenza</t>
  </si>
  <si>
    <t>Capitale attuale</t>
  </si>
  <si>
    <t>Plus. Azionario</t>
  </si>
  <si>
    <t>Frequenza di ribilanciamento</t>
  </si>
  <si>
    <t>settimana</t>
  </si>
  <si>
    <t>mese</t>
  </si>
  <si>
    <t>trimestre</t>
  </si>
  <si>
    <t>anno</t>
  </si>
  <si>
    <t>Rend. Azionario</t>
  </si>
  <si>
    <t>Asset azionario</t>
  </si>
  <si>
    <t>Nuovo cuscinetto</t>
  </si>
  <si>
    <t>Stima max perdita/mese az.</t>
  </si>
  <si>
    <t>Frequenza di consolidamento</t>
  </si>
  <si>
    <t>+ anni</t>
  </si>
  <si>
    <t>(% azionario)</t>
  </si>
  <si>
    <t>(% rimanente)</t>
  </si>
  <si>
    <t>Cuscinetto</t>
  </si>
  <si>
    <t>(capitale a rischio)</t>
  </si>
  <si>
    <t>Capitale minimo</t>
  </si>
  <si>
    <r>
      <t xml:space="preserve">Il </t>
    </r>
    <r>
      <rPr>
        <b/>
        <sz val="11"/>
        <color theme="1"/>
        <rFont val="Calibri"/>
        <family val="2"/>
      </rPr>
      <t>cuscinetto</t>
    </r>
    <r>
      <rPr>
        <sz val="11"/>
        <color theme="1"/>
        <rFont val="Calibri"/>
        <family val="2"/>
      </rPr>
      <t xml:space="preserve"> è la perdita massima che si potrà ottenere nel peggiore dei casi</t>
    </r>
  </si>
  <si>
    <r>
      <t>L'</t>
    </r>
    <r>
      <rPr>
        <b/>
        <sz val="11"/>
        <color theme="1"/>
        <rFont val="Calibri"/>
        <family val="2"/>
      </rPr>
      <t>asset azionario</t>
    </r>
    <r>
      <rPr>
        <sz val="11"/>
        <color theme="1"/>
        <rFont val="Calibri"/>
        <family val="2"/>
      </rPr>
      <t xml:space="preserve"> è la parte di azionario che potrà essere presente nel portafoglio in tempi normali</t>
    </r>
  </si>
  <si>
    <r>
      <t>L'</t>
    </r>
    <r>
      <rPr>
        <b/>
        <sz val="11"/>
        <color theme="1"/>
        <rFont val="Calibri"/>
        <family val="2"/>
      </rPr>
      <t>asset rimanente</t>
    </r>
    <r>
      <rPr>
        <sz val="11"/>
        <color theme="1"/>
        <rFont val="Calibri"/>
        <family val="2"/>
      </rPr>
      <t xml:space="preserve"> include tutte le altre attività finanziarie a bassa o media rischiosità</t>
    </r>
  </si>
  <si>
    <t>Per terzo si inserirà il rendimento annuo che si ritiene soddisfacente (tenendo conto, in particolar modo, dell'attuale rendimento dei titoli di stato con scadenza ad un anno, ipotizzati a rischio ZERO)</t>
  </si>
  <si>
    <t>Il cuscinetto corrisponderà quindi alla perdita max che il Cliente può sopportare. All'avvicinarsi di tale perdita max bisognerà provvedere a modificare l'asset del portafoglio</t>
  </si>
  <si>
    <t>Il "Capitale minimo" non è altro che la differenza tra Capitale iniziale e la perdita max sopportabile, è quel valore del Capitale che si dovrà cercare di non raggiungere mai</t>
  </si>
  <si>
    <t>Nella tabella "Rendimento ottimale" viene simulata la composizione del portafoglio nel caso si realizzi il rendimento richiesto</t>
  </si>
  <si>
    <t>La plusvalenza viene suddivisa tra plusvalenza da asset obbligazionario e plus da asset azionario</t>
  </si>
  <si>
    <t>L'ultima riga mostra il rendimento che è necessario ottenere dal mercato azionario in base alle scelte di perdita max sopportabile e di rendimento soddisfacente</t>
  </si>
  <si>
    <t>Se il rendimento azionario necessario è superiore a quello medio ipotizzato verrà evidenziato in rosso; per modificarlo è necessario agire su "Perdita max sopportabile" e/o su "Rendimento soddisfacente"</t>
  </si>
  <si>
    <t>In tal modo viene reso comprensibile quanto rischio è necessario assumersi per ottenere il rendimento desiderato</t>
  </si>
  <si>
    <t>Numerose ricerche relative alla psicologia del risparmiatore hanno evidenziato che la domanda a cui i risparmiatori sembrano dimostrare maggior sensibilità è: “Nel peggiore dei casi che cosa potrà succedere al mio patrimonio?”</t>
  </si>
  <si>
    <t>Ci sono molti modi per definire la propensione al rischio, ma l'unico vero modo utile al risparmiatore è quello di calcolare la massima perdita che può sopportare nel suo portafoglio finanziario.</t>
  </si>
  <si>
    <t>Qui vedremo adesso come utilizzarlo.</t>
  </si>
  <si>
    <t>Questo file excel permette di il calcolo della Personale Propensione al Rischio (PPR) partendo da parametri reali e attuali.</t>
  </si>
  <si>
    <t>Le ultime due righe della tabella non servono per i conteggi, ma solo come promemoria per la frequenza di ribilanciamento e di consolidamento del portafoglio nella versione estesa del programma (fogli non inclusi in questa versione).</t>
  </si>
  <si>
    <t>Infine, il quinto e ultimo riquadro mostra come potrà essere modificato l’asset azionario dopo che le attività rischiose avranno raggiunto il risultato atteso.</t>
  </si>
  <si>
    <t>Nel foglio “Asset da esigenze rischio” va inserito dapprima il capitale iniziale, cioè il capitale che si intende investire.</t>
  </si>
  <si>
    <t>Poi la perdita max sopportabile, quella perdita che in nessun caso si deve raggiungere.</t>
  </si>
  <si>
    <t>Il cuscinetto (o Capitale a rischio) dipenderà dalla "Perdita max sopportabile" selezionata e dalla stima di perdita max mensile (non modificabile).</t>
  </si>
  <si>
    <t>Qui finiscono le istruzioni del software, ora non vi resta altro che utilizzarlo. Se ancora avete delle difficoltà, chiedete pure, vi sarà risposto.</t>
  </si>
  <si>
    <t>Rendimento azionario</t>
  </si>
  <si>
    <t>Nuovo asset azionario</t>
  </si>
  <si>
    <t>Plus. Obbligazionario</t>
  </si>
  <si>
    <t>Plus/Minus</t>
  </si>
  <si>
    <r>
      <t xml:space="preserve">Le </t>
    </r>
    <r>
      <rPr>
        <b/>
        <sz val="11"/>
        <color rgb="FF080809"/>
        <rFont val="Inherit"/>
      </rPr>
      <t>caselle arancioni</t>
    </r>
    <r>
      <rPr>
        <sz val="11"/>
        <color rgb="FF080809"/>
        <rFont val="Inherit"/>
      </rPr>
      <t xml:space="preserve"> sono quelle che si possono modificare. Tutte le altre o cambiano automaticamente in base ai dati inseriti o sono fisse. Comunque, non si possono autonomamente modificare.</t>
    </r>
  </si>
  <si>
    <t>Istruzioni</t>
  </si>
  <si>
    <r>
      <t xml:space="preserve">Nel primo riquadro nel </t>
    </r>
    <r>
      <rPr>
        <b/>
        <sz val="11"/>
        <color rgb="FF080809"/>
        <rFont val="Inherit"/>
      </rPr>
      <t>Rendimento obbligazionario (C16)</t>
    </r>
    <r>
      <rPr>
        <sz val="11"/>
        <color rgb="FF080809"/>
        <rFont val="Inherit"/>
      </rPr>
      <t xml:space="preserve"> si deve inserire il rendimento ottenibile dal mercato obbligazionario nel tempo stabilito per l’investimento al momento dell'analisi (ad esempio, un anno).</t>
    </r>
  </si>
  <si>
    <r>
      <t xml:space="preserve">Il </t>
    </r>
    <r>
      <rPr>
        <b/>
        <sz val="11"/>
        <color rgb="FF080809"/>
        <rFont val="Inherit"/>
      </rPr>
      <t>Rendimento azionario (C18)</t>
    </r>
    <r>
      <rPr>
        <sz val="11"/>
        <color rgb="FF080809"/>
        <rFont val="Inherit"/>
      </rPr>
      <t xml:space="preserve"> è il rendimento annuale che si ritiene si possa mediamente ottenere dal mercato azionario.</t>
    </r>
  </si>
  <si>
    <r>
      <t xml:space="preserve">Il </t>
    </r>
    <r>
      <rPr>
        <b/>
        <sz val="11"/>
        <color rgb="FF080809"/>
        <rFont val="Inherit"/>
      </rPr>
      <t>Cuscinetto</t>
    </r>
    <r>
      <rPr>
        <sz val="11"/>
        <color rgb="FF080809"/>
        <rFont val="Inherit"/>
      </rPr>
      <t xml:space="preserve"> evidenzia quanto capitale è a rischio in base alle scelte effettuate e, infine, il capitale minimo mostra quanto patrimonio potrà rimanere disponibile nel peggiore dei casi.</t>
    </r>
  </si>
  <si>
    <t>La quarta tabella mostra che cosa succede alla scadenza del periodo considerato nelle ipotesi precedentemente espresse e cioè, quanta parte del nuovo capitale è dovuta a plusvalenza (o minusvalenza), suddivisa tra rendimento obbligazionario e rendimento azionario. 
L’ultima riga “ “, se appare rossa evidenzia che il risultato necessario dalle attività rischiose per ottenere il rendimento desiderato è superiore a quello medio ipotizzato.</t>
  </si>
  <si>
    <t>info@coffee-only.com</t>
  </si>
  <si>
    <r>
      <t xml:space="preserve">L’ultima scheda a destra, è un elemento in più, serve solo a determinare quale potrebbe essere il nuovo cuscinetto (cioè, il nuovo capitale a rischio), nel caso del rendimento azionario inserito nella cella arancione </t>
    </r>
    <r>
      <rPr>
        <b/>
        <sz val="11"/>
        <color rgb="FF080809"/>
        <rFont val="Inherit"/>
      </rPr>
      <t xml:space="preserve">P17, e </t>
    </r>
    <r>
      <rPr>
        <sz val="11"/>
        <color rgb="FF080809"/>
        <rFont val="Inherit"/>
      </rPr>
      <t>di conseguenza, quale potrebbe essere la nuova componente azionaria del portafoglio (cella P23).</t>
    </r>
  </si>
  <si>
    <r>
      <t xml:space="preserve">La </t>
    </r>
    <r>
      <rPr>
        <b/>
        <sz val="11"/>
        <color theme="1"/>
        <rFont val="Calibri"/>
        <family val="2"/>
      </rPr>
      <t>composizione del portafoglio</t>
    </r>
    <r>
      <rPr>
        <sz val="11"/>
        <color theme="1"/>
        <rFont val="Calibri"/>
        <family val="2"/>
      </rPr>
      <t xml:space="preserve"> (Asset azionario + Asset rimanente) è quella derivante dal rischio (perdita max) selezionato:</t>
    </r>
  </si>
  <si>
    <t>Il valore da inserire dev'essere &gt;=0</t>
  </si>
  <si>
    <t>DURATA DELL'INVESTIMENTO (in mesi):</t>
  </si>
  <si>
    <t>In alto si inseriscono la data di elaborazione e la durata prevista dell'investimento. La durata è in mesi e dev'essere necessariamente inserita affinchè il tool funzioni correttamente</t>
  </si>
  <si>
    <t>Nella quarta casella apparirà automaticamente la stima del rendimento azionario proporzionale al periodo considerato.</t>
  </si>
  <si>
    <t>La quarta casella numerica del primo riquadro è impostata a 40% e non si può modificare. E’ la stima della massima perdita che si può verificare in un mese nel mercato azionario.</t>
  </si>
  <si>
    <t>Nella  terza casella apparirà il rendimento ritenuto soddisfacente proporzionale alla durata dell'investimento</t>
  </si>
  <si>
    <t>VERIFICA DEL PROFILO DI RISCHIO (PPR)</t>
  </si>
  <si>
    <t>ISIN</t>
  </si>
  <si>
    <t>%</t>
  </si>
  <si>
    <t>ETF</t>
  </si>
  <si>
    <t>TOTALE</t>
  </si>
  <si>
    <t xml:space="preserve">Rendimento soddisfacente </t>
  </si>
  <si>
    <t>Di periodo</t>
  </si>
  <si>
    <t>Annuale</t>
  </si>
  <si>
    <t>Rendimento obbligazionario</t>
  </si>
  <si>
    <t>Stime rendimento azionario:</t>
  </si>
  <si>
    <t>DATA</t>
  </si>
  <si>
    <t>Azionario</t>
  </si>
  <si>
    <t>Non rischioso</t>
  </si>
  <si>
    <t>Asset non rischioso</t>
  </si>
  <si>
    <r>
      <t xml:space="preserve">Si deve inserire solamente il patrimonio finanziario che si intende investire - </t>
    </r>
    <r>
      <rPr>
        <b/>
        <sz val="11"/>
        <color rgb="FF080809"/>
        <rFont val="Inherit"/>
      </rPr>
      <t>Capitale iniziale (J16)</t>
    </r>
    <r>
      <rPr>
        <sz val="11"/>
        <color rgb="FF080809"/>
        <rFont val="Inherit"/>
      </rPr>
      <t>. Tutte le altre caselle si aggiornano automaticamente. In particolare, l’</t>
    </r>
    <r>
      <rPr>
        <b/>
        <sz val="11"/>
        <color rgb="FF080809"/>
        <rFont val="Inherit"/>
      </rPr>
      <t>asset azionario</t>
    </r>
    <r>
      <rPr>
        <sz val="11"/>
        <color rgb="FF080809"/>
        <rFont val="Inherit"/>
      </rPr>
      <t xml:space="preserve"> esprime quanto capitale dovrebbe essere investito a rischio in base ai dati inseriti; l’asset rimanente mostra quanta parte dovrebbe essere impiegata in attività non rischiose.</t>
    </r>
  </si>
  <si>
    <r>
      <t>Nella tabella "Investimento" il capitale iniziale sarà suddiviso tra "</t>
    </r>
    <r>
      <rPr>
        <b/>
        <sz val="11"/>
        <color rgb="FF080809"/>
        <rFont val="Inherit"/>
      </rPr>
      <t>Asset azionario</t>
    </r>
    <r>
      <rPr>
        <sz val="11"/>
        <color rgb="FF080809"/>
        <rFont val="Inherit"/>
      </rPr>
      <t>" e "</t>
    </r>
    <r>
      <rPr>
        <b/>
        <sz val="11"/>
        <color rgb="FF080809"/>
        <rFont val="Inherit"/>
      </rPr>
      <t>Asset non rischioso</t>
    </r>
    <r>
      <rPr>
        <sz val="11"/>
        <color rgb="FF080809"/>
        <rFont val="Inherit"/>
      </rPr>
      <t>" (generalmente obbligazionario a basso rischio)</t>
    </r>
  </si>
  <si>
    <t>TOTALE AZIONARIO</t>
  </si>
  <si>
    <t>TOTALE NON RISCHIOSO</t>
  </si>
  <si>
    <t>Tipo *</t>
  </si>
  <si>
    <t>* Indicare il tipo di investimento: Azionario / Non rischioso</t>
  </si>
  <si>
    <t>COMPOSIZIONE DEL PORTAFOGLIO</t>
  </si>
  <si>
    <t>IT100200300</t>
  </si>
  <si>
    <t>DE400500600</t>
  </si>
  <si>
    <r>
      <t xml:space="preserve">Nella prima casella, </t>
    </r>
    <r>
      <rPr>
        <b/>
        <sz val="11"/>
        <color rgb="FF080809"/>
        <rFont val="Inherit"/>
      </rPr>
      <t>Perdita max sopportabile (G16),</t>
    </r>
    <r>
      <rPr>
        <sz val="11"/>
        <color rgb="FF080809"/>
        <rFont val="Inherit"/>
      </rPr>
      <t xml:space="preserve"> va inserita la massima perdita che si ritiene di poter sopportare, in percentuale del patrimonio investito. Questo dato </t>
    </r>
    <r>
      <rPr>
        <b/>
        <sz val="11"/>
        <color rgb="FF080809"/>
        <rFont val="Inherit"/>
      </rPr>
      <t>non dipende dalla durata dell'investimento</t>
    </r>
    <r>
      <rPr>
        <sz val="11"/>
        <color rgb="FF080809"/>
        <rFont val="Inherit"/>
      </rPr>
      <t xml:space="preserve">
Nella seconda </t>
    </r>
    <r>
      <rPr>
        <b/>
        <sz val="11"/>
        <color rgb="FF080809"/>
        <rFont val="Inherit"/>
      </rPr>
      <t>Rendimento soddisfacente (G18)</t>
    </r>
    <r>
      <rPr>
        <sz val="11"/>
        <color rgb="FF080809"/>
        <rFont val="Inherit"/>
      </rPr>
      <t xml:space="preserve"> il rendimento annuo che si ritiene soddisfacente per le proprie esigenze.</t>
    </r>
  </si>
  <si>
    <r>
      <t xml:space="preserve">Una perdita max sopportabile &gt;0 attiverà l'asset azionario che altrimenti sarà = 0    </t>
    </r>
    <r>
      <rPr>
        <b/>
        <sz val="11"/>
        <color rgb="FF080809"/>
        <rFont val="Inherit"/>
      </rPr>
      <t>La perdita max sopportabile non dipende dalla durata dell'investimento</t>
    </r>
  </si>
  <si>
    <r>
      <rPr>
        <u/>
        <sz val="11"/>
        <color rgb="FF080809"/>
        <rFont val="Inherit"/>
      </rPr>
      <t>TENETE PRESENTE CHE IL FOGLIO E’ IMPOSTATO PER UN TIME FRAME ANNUALE</t>
    </r>
    <r>
      <rPr>
        <sz val="11"/>
        <color rgb="FF080809"/>
        <rFont val="Inherit"/>
      </rPr>
      <t xml:space="preserve">
Se si vuole tenere conto di periodicità diverse (ad esempio, due anni o sei mesi) sarà necessario adeguare i tassi alla durata dell’impegno. 
Perciò, prendendo ad esempio i due anni, il rendimento obbligazionario da considerare non sarà piu il 3%, ma, se il tasso a due anni fosse il 3,20%, si dovrà prendere in considerazione un rendimento del 6,50% (cioè il 3,20% composto per due anni). 
Se, invece, si volesse considerare un periodo di 6 mesi, si dovrà inserire il rendimento delle obbligazioni di quella durata. 
Questo ragionamento non vale per il mercato azionario: una volta inserita la stima del rendimento annuo la casella sottostante assumerà automaticamente la stima di rendimento del periodo preso in considerazione.</t>
    </r>
  </si>
  <si>
    <t>VENDERE</t>
  </si>
  <si>
    <t>ACQUISTARE</t>
  </si>
  <si>
    <t>MODIFICHE PORTAFOGLIO</t>
  </si>
  <si>
    <t>Il tool è costituito da tre fogli: in questo è stata inserita una spiegazione sommaria dell’utilizzo del software. Il secondo è il vero e proprio foglio di calcolo. Nel terzo andranno inseriti i titoli che compongono l'asset allocation.</t>
  </si>
  <si>
    <t>Il primo foglio è composto da cinque parti:</t>
  </si>
  <si>
    <t>clienti@coffee-only.com</t>
  </si>
  <si>
    <t>Gli strumenti utilizzati (solo ETF quotati alla Borsa Italiana) per la costruzione dell'asset allocation, con le loro percentuali, vanno inseriti nella tabella all'interno del foglio denominato "Portafoglio". Per modificare successivamente il portafoglio trovate nello stesso foglio una tabella in cui inserire i dati. L'intero file excel dovrà poi essere inviato per e-mail all'indirizzo:</t>
  </si>
  <si>
    <r>
      <t xml:space="preserve">Il file excel dovrà essere inviato per e-mail all'indirizzo:
</t>
    </r>
    <r>
      <rPr>
        <b/>
        <i/>
        <sz val="10"/>
        <color theme="1"/>
        <rFont val="Century Gothic"/>
        <family val="2"/>
      </rPr>
      <t>clienti@coffee-only.com</t>
    </r>
  </si>
  <si>
    <t>www.coffee-only.com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</si>
</sst>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9"/>
      <color theme="1"/>
      <name val="Century Gothic"/>
      <family val="2"/>
    </font>
    <font>
      <sz val="9"/>
      <color theme="1"/>
      <name val="Century Gothic"/>
      <family val="2"/>
    </font>
    <font>
      <b/>
      <sz val="9"/>
      <color theme="1"/>
      <name val="Century Gothic"/>
      <family val="2"/>
    </font>
    <font>
      <sz val="11"/>
      <color theme="1"/>
      <name val="Calibri"/>
      <family val="2"/>
    </font>
    <font>
      <b/>
      <sz val="11"/>
      <color theme="1"/>
      <name val="Calibri"/>
      <family val="2"/>
    </font>
    <font>
      <sz val="11"/>
      <color rgb="FF080809"/>
      <name val="Inherit"/>
    </font>
    <font>
      <b/>
      <sz val="9"/>
      <color rgb="FFC00000"/>
      <name val="Century Gothic"/>
      <family val="2"/>
    </font>
    <font>
      <b/>
      <sz val="9"/>
      <color theme="1" tint="0.34998626667073579"/>
      <name val="Century Gothic"/>
      <family val="2"/>
    </font>
    <font>
      <b/>
      <i/>
      <sz val="9"/>
      <color theme="1" tint="0.34998626667073579"/>
      <name val="Century Gothic"/>
      <family val="2"/>
    </font>
    <font>
      <b/>
      <i/>
      <sz val="9"/>
      <color rgb="FFC00000"/>
      <name val="Century Gothic"/>
      <family val="2"/>
    </font>
    <font>
      <sz val="9"/>
      <color theme="0"/>
      <name val="Century Gothic"/>
      <family val="2"/>
    </font>
    <font>
      <b/>
      <sz val="9"/>
      <color theme="0"/>
      <name val="Century Gothic"/>
      <family val="2"/>
    </font>
    <font>
      <b/>
      <sz val="9"/>
      <color theme="8"/>
      <name val="Century Gothic"/>
      <family val="2"/>
    </font>
    <font>
      <sz val="9"/>
      <color theme="8"/>
      <name val="Century Gothic"/>
      <family val="2"/>
    </font>
    <font>
      <b/>
      <sz val="12"/>
      <color theme="1" tint="0.34998626667073579"/>
      <name val="Century Gothic"/>
      <family val="2"/>
    </font>
    <font>
      <b/>
      <sz val="11"/>
      <color rgb="FF080809"/>
      <name val="Inherit"/>
    </font>
    <font>
      <b/>
      <sz val="10"/>
      <color theme="8"/>
      <name val="Century Gothic"/>
      <family val="2"/>
    </font>
    <font>
      <u/>
      <sz val="11"/>
      <color rgb="FF080809"/>
      <name val="Inherit"/>
    </font>
    <font>
      <u/>
      <sz val="9"/>
      <color theme="10"/>
      <name val="Century Gothic"/>
      <family val="2"/>
    </font>
    <font>
      <b/>
      <sz val="10"/>
      <color rgb="FF00B050"/>
      <name val="Century Gothic"/>
      <family val="2"/>
    </font>
    <font>
      <sz val="7.5"/>
      <color rgb="FFC00000"/>
      <name val="Century Gothic"/>
      <family val="2"/>
    </font>
    <font>
      <b/>
      <sz val="10"/>
      <color theme="1"/>
      <name val="Century Gothic"/>
      <family val="2"/>
    </font>
    <font>
      <sz val="9"/>
      <name val="Century Gothic"/>
      <family val="2"/>
    </font>
    <font>
      <b/>
      <sz val="9"/>
      <name val="Century Gothic"/>
      <family val="2"/>
    </font>
    <font>
      <sz val="9"/>
      <color rgb="FF7030A0"/>
      <name val="Century Gothic"/>
      <family val="2"/>
    </font>
    <font>
      <b/>
      <sz val="8"/>
      <color theme="1" tint="0.249977111117893"/>
      <name val="Century Gothic"/>
      <family val="2"/>
    </font>
    <font>
      <sz val="9"/>
      <color indexed="81"/>
      <name val="Tahoma"/>
      <family val="2"/>
    </font>
    <font>
      <b/>
      <sz val="9"/>
      <color indexed="81"/>
      <name val="Tahoma"/>
      <family val="2"/>
    </font>
    <font>
      <b/>
      <sz val="9"/>
      <color rgb="FFFF0000"/>
      <name val="Century Gothic"/>
      <family val="2"/>
    </font>
    <font>
      <sz val="9"/>
      <color rgb="FFFF0000"/>
      <name val="Century Gothic"/>
      <family val="2"/>
    </font>
    <font>
      <b/>
      <sz val="9"/>
      <color rgb="FF00B050"/>
      <name val="Century Gothic"/>
      <family val="2"/>
    </font>
    <font>
      <sz val="9"/>
      <color rgb="FF00B050"/>
      <name val="Century Gothic"/>
      <family val="2"/>
    </font>
    <font>
      <b/>
      <u/>
      <sz val="11"/>
      <color theme="10"/>
      <name val="Century Gothic"/>
      <family val="2"/>
    </font>
    <font>
      <i/>
      <sz val="10"/>
      <color theme="1"/>
      <name val="Century Gothic"/>
      <family val="2"/>
    </font>
    <font>
      <b/>
      <i/>
      <sz val="10"/>
      <color theme="1"/>
      <name val="Century Gothic"/>
      <family val="2"/>
    </font>
  </fonts>
  <fills count="8">
    <fill>
      <patternFill patternType="none"/>
    </fill>
    <fill>
      <patternFill patternType="gray125"/>
    </fill>
    <fill>
      <patternFill patternType="solid">
        <fgColor theme="7" tint="0.399975585192419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153">
    <xf numFmtId="0" fontId="0" fillId="0" borderId="0" xfId="0"/>
    <xf numFmtId="0" fontId="0" fillId="0" borderId="0" xfId="0" applyProtection="1">
      <protection hidden="1"/>
    </xf>
    <xf numFmtId="4" fontId="0" fillId="0" borderId="0" xfId="0" applyNumberFormat="1" applyProtection="1">
      <protection hidden="1"/>
    </xf>
    <xf numFmtId="0" fontId="0" fillId="0" borderId="2"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0" xfId="0" applyAlignment="1">
      <alignment wrapText="1"/>
    </xf>
    <xf numFmtId="0" fontId="3" fillId="0" borderId="0" xfId="0" applyFont="1" applyAlignment="1" applyProtection="1">
      <alignment vertical="center"/>
      <protection hidden="1"/>
    </xf>
    <xf numFmtId="0" fontId="5" fillId="0" borderId="0" xfId="0" applyFont="1" applyAlignment="1">
      <alignment vertical="center"/>
    </xf>
    <xf numFmtId="0" fontId="0" fillId="0" borderId="8" xfId="0" applyBorder="1" applyProtection="1">
      <protection hidden="1"/>
    </xf>
    <xf numFmtId="0" fontId="0" fillId="0" borderId="7" xfId="0" applyBorder="1" applyProtection="1">
      <protection hidden="1"/>
    </xf>
    <xf numFmtId="0" fontId="0" fillId="0" borderId="1" xfId="0" applyBorder="1" applyProtection="1">
      <protection hidden="1"/>
    </xf>
    <xf numFmtId="4" fontId="0" fillId="0" borderId="2" xfId="0" applyNumberFormat="1" applyBorder="1" applyProtection="1">
      <protection hidden="1"/>
    </xf>
    <xf numFmtId="0" fontId="0" fillId="0" borderId="3" xfId="0" applyBorder="1" applyProtection="1">
      <protection hidden="1"/>
    </xf>
    <xf numFmtId="0" fontId="0" fillId="0" borderId="6" xfId="0" applyBorder="1" applyProtection="1">
      <protection hidden="1"/>
    </xf>
    <xf numFmtId="4" fontId="6" fillId="4" borderId="5" xfId="0" applyNumberFormat="1" applyFont="1" applyFill="1" applyBorder="1" applyProtection="1">
      <protection hidden="1"/>
    </xf>
    <xf numFmtId="0" fontId="7" fillId="0" borderId="1" xfId="0" applyFont="1" applyBorder="1" applyProtection="1">
      <protection hidden="1"/>
    </xf>
    <xf numFmtId="0" fontId="7" fillId="0" borderId="4" xfId="0" applyFont="1" applyBorder="1" applyProtection="1">
      <protection hidden="1"/>
    </xf>
    <xf numFmtId="0" fontId="7" fillId="0" borderId="6" xfId="0" applyFont="1" applyBorder="1" applyProtection="1">
      <protection hidden="1"/>
    </xf>
    <xf numFmtId="4" fontId="7" fillId="0" borderId="5" xfId="0" applyNumberFormat="1" applyFont="1" applyBorder="1" applyProtection="1">
      <protection hidden="1"/>
    </xf>
    <xf numFmtId="9" fontId="7" fillId="3" borderId="7" xfId="0" applyNumberFormat="1" applyFont="1" applyFill="1" applyBorder="1" applyProtection="1">
      <protection hidden="1"/>
    </xf>
    <xf numFmtId="0" fontId="8" fillId="0" borderId="4" xfId="0" applyFont="1" applyBorder="1" applyProtection="1">
      <protection hidden="1"/>
    </xf>
    <xf numFmtId="4" fontId="7" fillId="4" borderId="5" xfId="0" applyNumberFormat="1" applyFont="1" applyFill="1" applyBorder="1" applyProtection="1">
      <protection hidden="1"/>
    </xf>
    <xf numFmtId="0" fontId="8" fillId="0" borderId="6" xfId="0" applyFont="1" applyBorder="1" applyProtection="1">
      <protection hidden="1"/>
    </xf>
    <xf numFmtId="0" fontId="7" fillId="0" borderId="0" xfId="0" applyFont="1" applyProtection="1">
      <protection hidden="1"/>
    </xf>
    <xf numFmtId="4" fontId="7" fillId="0" borderId="0" xfId="0" applyNumberFormat="1" applyFont="1" applyProtection="1">
      <protection hidden="1"/>
    </xf>
    <xf numFmtId="10" fontId="7" fillId="2" borderId="3" xfId="0" applyNumberFormat="1" applyFont="1" applyFill="1" applyBorder="1" applyProtection="1">
      <protection locked="0"/>
    </xf>
    <xf numFmtId="0" fontId="7" fillId="0" borderId="5" xfId="0" applyFont="1" applyBorder="1" applyProtection="1">
      <protection hidden="1"/>
    </xf>
    <xf numFmtId="10" fontId="7" fillId="2" borderId="5" xfId="0" applyNumberFormat="1" applyFont="1" applyFill="1" applyBorder="1" applyProtection="1">
      <protection locked="0"/>
    </xf>
    <xf numFmtId="10" fontId="7" fillId="0" borderId="5" xfId="1" applyNumberFormat="1" applyFont="1" applyBorder="1" applyProtection="1">
      <protection hidden="1"/>
    </xf>
    <xf numFmtId="0" fontId="9" fillId="0" borderId="4" xfId="0" applyFont="1" applyBorder="1" applyAlignment="1" applyProtection="1">
      <alignment vertical="top"/>
      <protection hidden="1"/>
    </xf>
    <xf numFmtId="4" fontId="7" fillId="4" borderId="7" xfId="0" applyNumberFormat="1" applyFont="1" applyFill="1" applyBorder="1" applyProtection="1">
      <protection hidden="1"/>
    </xf>
    <xf numFmtId="10" fontId="7" fillId="5" borderId="7" xfId="1" applyNumberFormat="1" applyFont="1" applyFill="1" applyBorder="1" applyProtection="1">
      <protection hidden="1"/>
    </xf>
    <xf numFmtId="14" fontId="7" fillId="2" borderId="8" xfId="0" applyNumberFormat="1" applyFont="1" applyFill="1" applyBorder="1" applyProtection="1">
      <protection locked="0"/>
    </xf>
    <xf numFmtId="4" fontId="7" fillId="4" borderId="3" xfId="0" applyNumberFormat="1" applyFont="1" applyFill="1" applyBorder="1" applyProtection="1">
      <protection hidden="1"/>
    </xf>
    <xf numFmtId="0" fontId="10" fillId="0" borderId="0" xfId="0" applyFont="1" applyProtection="1">
      <protection locked="0" hidden="1"/>
    </xf>
    <xf numFmtId="0" fontId="11" fillId="0" borderId="0" xfId="0" applyFont="1" applyProtection="1">
      <protection hidden="1"/>
    </xf>
    <xf numFmtId="10" fontId="7" fillId="4" borderId="7" xfId="1" applyNumberFormat="1" applyFont="1" applyFill="1" applyBorder="1" applyProtection="1">
      <protection hidden="1"/>
    </xf>
    <xf numFmtId="0" fontId="0" fillId="6" borderId="1" xfId="0" applyFill="1" applyBorder="1" applyProtection="1">
      <protection hidden="1"/>
    </xf>
    <xf numFmtId="0" fontId="0" fillId="6" borderId="2" xfId="0" applyFill="1" applyBorder="1" applyProtection="1">
      <protection hidden="1"/>
    </xf>
    <xf numFmtId="4" fontId="0" fillId="6" borderId="2" xfId="0" applyNumberFormat="1" applyFill="1" applyBorder="1" applyProtection="1">
      <protection hidden="1"/>
    </xf>
    <xf numFmtId="0" fontId="0" fillId="6" borderId="3" xfId="0" applyFill="1" applyBorder="1" applyProtection="1">
      <protection hidden="1"/>
    </xf>
    <xf numFmtId="0" fontId="3" fillId="6" borderId="4" xfId="0" applyFont="1" applyFill="1" applyBorder="1" applyAlignment="1" applyProtection="1">
      <alignment vertical="center"/>
      <protection hidden="1"/>
    </xf>
    <xf numFmtId="0" fontId="0" fillId="6" borderId="0" xfId="0" applyFill="1" applyProtection="1">
      <protection hidden="1"/>
    </xf>
    <xf numFmtId="0" fontId="0" fillId="6" borderId="5" xfId="0" applyFill="1" applyBorder="1" applyProtection="1">
      <protection hidden="1"/>
    </xf>
    <xf numFmtId="4" fontId="0" fillId="6" borderId="0" xfId="0" applyNumberFormat="1" applyFill="1" applyProtection="1">
      <protection hidden="1"/>
    </xf>
    <xf numFmtId="0" fontId="3" fillId="6" borderId="6" xfId="0" applyFont="1" applyFill="1" applyBorder="1" applyAlignment="1" applyProtection="1">
      <alignment vertical="center"/>
      <protection hidden="1"/>
    </xf>
    <xf numFmtId="0" fontId="0" fillId="6" borderId="8" xfId="0" applyFill="1" applyBorder="1" applyProtection="1">
      <protection hidden="1"/>
    </xf>
    <xf numFmtId="4" fontId="0" fillId="6" borderId="8" xfId="0" applyNumberFormat="1" applyFill="1" applyBorder="1" applyProtection="1">
      <protection hidden="1"/>
    </xf>
    <xf numFmtId="0" fontId="0" fillId="6" borderId="7" xfId="0" applyFill="1" applyBorder="1" applyProtection="1">
      <protection hidden="1"/>
    </xf>
    <xf numFmtId="0" fontId="13" fillId="0" borderId="0" xfId="0" applyFont="1" applyProtection="1">
      <protection hidden="1"/>
    </xf>
    <xf numFmtId="10" fontId="12" fillId="4" borderId="10" xfId="0" applyNumberFormat="1" applyFont="1" applyFill="1" applyBorder="1" applyProtection="1">
      <protection hidden="1"/>
    </xf>
    <xf numFmtId="10" fontId="12" fillId="0" borderId="0" xfId="0" applyNumberFormat="1" applyFont="1" applyProtection="1">
      <protection hidden="1"/>
    </xf>
    <xf numFmtId="0" fontId="12" fillId="6" borderId="9" xfId="0" applyFont="1" applyFill="1" applyBorder="1" applyProtection="1">
      <protection hidden="1"/>
    </xf>
    <xf numFmtId="0" fontId="13" fillId="6" borderId="10" xfId="0" applyFont="1" applyFill="1" applyBorder="1" applyProtection="1">
      <protection hidden="1"/>
    </xf>
    <xf numFmtId="4" fontId="13" fillId="6" borderId="10" xfId="0" applyNumberFormat="1" applyFont="1" applyFill="1" applyBorder="1" applyProtection="1">
      <protection hidden="1"/>
    </xf>
    <xf numFmtId="0" fontId="7" fillId="0" borderId="8" xfId="0" applyFont="1" applyBorder="1" applyAlignment="1" applyProtection="1">
      <alignment horizontal="right"/>
      <protection hidden="1"/>
    </xf>
    <xf numFmtId="0" fontId="7" fillId="4" borderId="5" xfId="0" applyFont="1" applyFill="1" applyBorder="1" applyProtection="1">
      <protection locked="0" hidden="1"/>
    </xf>
    <xf numFmtId="0" fontId="7" fillId="4" borderId="7" xfId="0" quotePrefix="1" applyFont="1" applyFill="1" applyBorder="1" applyProtection="1">
      <protection locked="0" hidden="1"/>
    </xf>
    <xf numFmtId="0" fontId="5" fillId="0" borderId="0" xfId="0" applyFont="1" applyAlignment="1">
      <alignment vertical="center" wrapText="1"/>
    </xf>
    <xf numFmtId="0" fontId="0" fillId="0" borderId="0" xfId="0" applyAlignment="1">
      <alignment vertical="center" wrapText="1"/>
    </xf>
    <xf numFmtId="0" fontId="15" fillId="0" borderId="0" xfId="0" applyFont="1" applyAlignment="1">
      <alignment vertical="center" wrapText="1"/>
    </xf>
    <xf numFmtId="0" fontId="5" fillId="0" borderId="0" xfId="0" applyFont="1" applyAlignment="1">
      <alignment vertical="top" wrapText="1"/>
    </xf>
    <xf numFmtId="0" fontId="17" fillId="0" borderId="0" xfId="0" applyFont="1" applyAlignment="1">
      <alignment vertical="center" wrapText="1"/>
    </xf>
    <xf numFmtId="9" fontId="2" fillId="6" borderId="0" xfId="0" applyNumberFormat="1" applyFont="1" applyFill="1" applyAlignment="1" applyProtection="1">
      <alignment horizontal="left"/>
      <protection hidden="1"/>
    </xf>
    <xf numFmtId="0" fontId="20" fillId="0" borderId="4" xfId="0" applyFont="1" applyBorder="1" applyAlignment="1" applyProtection="1">
      <alignment vertical="top"/>
      <protection hidden="1"/>
    </xf>
    <xf numFmtId="0" fontId="16" fillId="6" borderId="11" xfId="0" applyFont="1" applyFill="1" applyBorder="1" applyAlignment="1" applyProtection="1">
      <alignment wrapText="1"/>
      <protection hidden="1"/>
    </xf>
    <xf numFmtId="0" fontId="19" fillId="6" borderId="11" xfId="0" applyFont="1" applyFill="1" applyBorder="1" applyAlignment="1" applyProtection="1">
      <alignment wrapText="1"/>
      <protection hidden="1"/>
    </xf>
    <xf numFmtId="10" fontId="7" fillId="4" borderId="5" xfId="0" applyNumberFormat="1" applyFont="1" applyFill="1" applyBorder="1" applyProtection="1">
      <protection hidden="1"/>
    </xf>
    <xf numFmtId="4" fontId="7" fillId="2" borderId="3" xfId="0" applyNumberFormat="1" applyFont="1" applyFill="1" applyBorder="1" applyProtection="1">
      <protection hidden="1"/>
    </xf>
    <xf numFmtId="0" fontId="2" fillId="0" borderId="14" xfId="0" applyFont="1" applyBorder="1" applyAlignment="1">
      <alignment horizontal="center"/>
    </xf>
    <xf numFmtId="0" fontId="7" fillId="0" borderId="4" xfId="0" applyFont="1" applyBorder="1" applyAlignment="1" applyProtection="1">
      <alignment horizontal="right"/>
      <protection hidden="1"/>
    </xf>
    <xf numFmtId="14" fontId="10" fillId="0" borderId="0" xfId="0" applyNumberFormat="1" applyFont="1" applyProtection="1">
      <protection hidden="1"/>
    </xf>
    <xf numFmtId="0" fontId="22" fillId="0" borderId="0" xfId="0" applyFont="1" applyProtection="1">
      <protection hidden="1"/>
    </xf>
    <xf numFmtId="0" fontId="23" fillId="2" borderId="8" xfId="0" applyFont="1" applyFill="1" applyBorder="1" applyAlignment="1" applyProtection="1">
      <alignment horizontal="center"/>
      <protection locked="0"/>
    </xf>
    <xf numFmtId="14" fontId="0" fillId="0" borderId="2" xfId="0" applyNumberFormat="1" applyBorder="1" applyProtection="1">
      <protection hidden="1"/>
    </xf>
    <xf numFmtId="0" fontId="7" fillId="7" borderId="9" xfId="0" applyFont="1" applyFill="1" applyBorder="1" applyProtection="1">
      <protection hidden="1"/>
    </xf>
    <xf numFmtId="10" fontId="7" fillId="7" borderId="10" xfId="1" applyNumberFormat="1" applyFont="1" applyFill="1" applyBorder="1" applyProtection="1">
      <protection hidden="1"/>
    </xf>
    <xf numFmtId="0" fontId="8" fillId="7" borderId="9" xfId="0" applyFont="1" applyFill="1" applyBorder="1" applyProtection="1">
      <protection hidden="1"/>
    </xf>
    <xf numFmtId="0" fontId="10" fillId="0" borderId="0" xfId="0" applyFont="1"/>
    <xf numFmtId="10" fontId="10" fillId="0" borderId="0" xfId="0" applyNumberFormat="1" applyFont="1"/>
    <xf numFmtId="9" fontId="10" fillId="0" borderId="0" xfId="1" applyFont="1"/>
    <xf numFmtId="0" fontId="2" fillId="2" borderId="0" xfId="0" applyFont="1" applyFill="1" applyAlignment="1" applyProtection="1">
      <alignment horizontal="center"/>
      <protection locked="0"/>
    </xf>
    <xf numFmtId="9" fontId="2" fillId="2" borderId="1" xfId="1"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9" fontId="2" fillId="2" borderId="4" xfId="1"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9" fontId="2" fillId="2" borderId="6" xfId="1"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21" fillId="7" borderId="0" xfId="0" applyFont="1" applyFill="1" applyAlignment="1">
      <alignment wrapText="1"/>
    </xf>
    <xf numFmtId="0" fontId="21" fillId="0" borderId="0" xfId="0" applyFont="1" applyAlignment="1">
      <alignment wrapText="1"/>
    </xf>
    <xf numFmtId="0" fontId="24" fillId="0" borderId="0" xfId="0" applyFont="1"/>
    <xf numFmtId="0" fontId="2" fillId="0" borderId="0" xfId="0" applyFont="1"/>
    <xf numFmtId="0" fontId="22" fillId="0" borderId="0" xfId="0" applyFont="1"/>
    <xf numFmtId="0" fontId="10" fillId="0" borderId="0" xfId="0" applyFont="1" applyAlignment="1">
      <alignment horizontal="right"/>
    </xf>
    <xf numFmtId="0" fontId="2" fillId="4" borderId="9" xfId="0" applyFont="1" applyFill="1" applyBorder="1" applyAlignment="1" applyProtection="1">
      <alignment horizontal="center"/>
      <protection hidden="1"/>
    </xf>
    <xf numFmtId="0" fontId="2" fillId="4" borderId="12" xfId="0" applyFont="1" applyFill="1" applyBorder="1" applyAlignment="1" applyProtection="1">
      <alignment horizontal="center"/>
      <protection hidden="1"/>
    </xf>
    <xf numFmtId="0" fontId="2" fillId="4" borderId="3" xfId="0" applyFont="1" applyFill="1" applyBorder="1" applyAlignment="1" applyProtection="1">
      <alignment horizontal="center"/>
      <protection hidden="1"/>
    </xf>
    <xf numFmtId="0" fontId="2" fillId="4" borderId="12" xfId="0" applyFont="1" applyFill="1" applyBorder="1" applyAlignment="1" applyProtection="1">
      <alignment horizontal="right"/>
      <protection hidden="1"/>
    </xf>
    <xf numFmtId="9" fontId="2" fillId="4" borderId="12" xfId="1" applyFont="1" applyFill="1" applyBorder="1" applyAlignment="1" applyProtection="1">
      <alignment horizontal="center"/>
      <protection hidden="1"/>
    </xf>
    <xf numFmtId="0" fontId="2" fillId="4" borderId="10" xfId="0" applyFont="1" applyFill="1" applyBorder="1" applyAlignment="1" applyProtection="1">
      <alignment horizontal="center"/>
      <protection hidden="1"/>
    </xf>
    <xf numFmtId="0" fontId="2" fillId="4" borderId="7" xfId="0" applyFont="1" applyFill="1" applyBorder="1" applyAlignment="1" applyProtection="1">
      <alignment horizontal="center"/>
      <protection hidden="1"/>
    </xf>
    <xf numFmtId="0" fontId="2" fillId="0" borderId="15" xfId="0" applyFont="1" applyBorder="1" applyAlignment="1">
      <alignment horizontal="center"/>
    </xf>
    <xf numFmtId="0" fontId="2" fillId="2" borderId="8" xfId="0" applyFont="1" applyFill="1" applyBorder="1" applyAlignment="1" applyProtection="1">
      <alignment horizontal="center"/>
      <protection locked="0"/>
    </xf>
    <xf numFmtId="0" fontId="2" fillId="0" borderId="4" xfId="0" applyFont="1" applyBorder="1" applyAlignment="1" applyProtection="1">
      <alignment horizontal="center"/>
      <protection hidden="1"/>
    </xf>
    <xf numFmtId="0" fontId="14" fillId="0" borderId="2" xfId="0" applyFont="1" applyBorder="1" applyAlignment="1" applyProtection="1">
      <alignment horizontal="left" vertical="center"/>
      <protection hidden="1"/>
    </xf>
    <xf numFmtId="0" fontId="14" fillId="0" borderId="0" xfId="0" applyFont="1" applyAlignment="1" applyProtection="1">
      <alignment horizontal="left" vertical="center"/>
      <protection hidden="1"/>
    </xf>
    <xf numFmtId="0" fontId="7" fillId="0" borderId="4" xfId="0" applyFont="1" applyBorder="1" applyAlignment="1" applyProtection="1">
      <alignment horizontal="left" wrapText="1"/>
      <protection hidden="1"/>
    </xf>
    <xf numFmtId="0" fontId="7" fillId="0" borderId="6" xfId="0" applyFont="1" applyBorder="1" applyAlignment="1" applyProtection="1">
      <alignment horizontal="left" wrapText="1"/>
      <protection hidden="1"/>
    </xf>
    <xf numFmtId="0" fontId="25" fillId="0" borderId="9"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2" fillId="0" borderId="8" xfId="0" applyFont="1" applyBorder="1" applyProtection="1">
      <protection hidden="1"/>
    </xf>
    <xf numFmtId="0" fontId="2" fillId="0" borderId="8" xfId="0" applyFont="1" applyBorder="1"/>
    <xf numFmtId="0" fontId="23" fillId="0" borderId="8" xfId="0" applyFont="1" applyBorder="1" applyAlignment="1" applyProtection="1">
      <alignment horizontal="center"/>
      <protection hidden="1"/>
    </xf>
    <xf numFmtId="0" fontId="14" fillId="0" borderId="2"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21" fillId="4" borderId="9" xfId="0" applyFont="1" applyFill="1" applyBorder="1" applyAlignment="1">
      <alignment horizontal="center"/>
    </xf>
    <xf numFmtId="0" fontId="21" fillId="4" borderId="12" xfId="0" applyFont="1" applyFill="1" applyBorder="1" applyAlignment="1">
      <alignment horizontal="center"/>
    </xf>
    <xf numFmtId="0" fontId="21" fillId="4" borderId="10" xfId="0" applyFont="1" applyFill="1" applyBorder="1" applyAlignment="1">
      <alignment horizontal="center"/>
    </xf>
    <xf numFmtId="0" fontId="28" fillId="4" borderId="9" xfId="0" applyFont="1" applyFill="1" applyBorder="1" applyAlignment="1" applyProtection="1">
      <alignment horizontal="center"/>
      <protection hidden="1"/>
    </xf>
    <xf numFmtId="0" fontId="29" fillId="0" borderId="12" xfId="0" applyFont="1" applyBorder="1" applyAlignment="1">
      <alignment horizontal="center"/>
    </xf>
    <xf numFmtId="0" fontId="29" fillId="0" borderId="10" xfId="0" applyFont="1" applyBorder="1" applyAlignment="1">
      <alignment horizontal="center"/>
    </xf>
    <xf numFmtId="0" fontId="30" fillId="4" borderId="9" xfId="0" applyFont="1" applyFill="1" applyBorder="1" applyAlignment="1" applyProtection="1">
      <alignment horizontal="center"/>
      <protection hidden="1"/>
    </xf>
    <xf numFmtId="0" fontId="31" fillId="0" borderId="12" xfId="0" applyFont="1" applyBorder="1" applyAlignment="1">
      <alignment horizontal="center"/>
    </xf>
    <xf numFmtId="0" fontId="31" fillId="0" borderId="10" xfId="0" applyFont="1" applyBorder="1" applyAlignment="1">
      <alignment horizontal="center"/>
    </xf>
    <xf numFmtId="0" fontId="6" fillId="0" borderId="2" xfId="0" applyFont="1" applyBorder="1" applyAlignment="1">
      <alignment horizontal="center"/>
    </xf>
    <xf numFmtId="0" fontId="0" fillId="0" borderId="0" xfId="0" applyBorder="1" applyProtection="1">
      <protection hidden="1"/>
    </xf>
    <xf numFmtId="0" fontId="0" fillId="0" borderId="0" xfId="0" applyBorder="1"/>
    <xf numFmtId="0" fontId="14" fillId="0" borderId="0" xfId="0" applyFont="1" applyBorder="1" applyAlignment="1" applyProtection="1">
      <alignment horizontal="center" vertical="center"/>
      <protection hidden="1"/>
    </xf>
    <xf numFmtId="0" fontId="2" fillId="2" borderId="0" xfId="0" applyFont="1" applyFill="1" applyBorder="1" applyAlignment="1" applyProtection="1">
      <alignment horizontal="center"/>
      <protection locked="0"/>
    </xf>
    <xf numFmtId="0" fontId="0" fillId="0" borderId="0" xfId="0" applyBorder="1" applyAlignment="1">
      <alignment horizontal="center"/>
    </xf>
    <xf numFmtId="14" fontId="10" fillId="0" borderId="0" xfId="0" applyNumberFormat="1" applyFont="1" applyBorder="1" applyProtection="1">
      <protection hidden="1"/>
    </xf>
    <xf numFmtId="0" fontId="22" fillId="0" borderId="0" xfId="0" applyFont="1" applyBorder="1" applyProtection="1">
      <protection hidden="1"/>
    </xf>
    <xf numFmtId="0" fontId="0" fillId="0" borderId="2" xfId="0" applyBorder="1"/>
    <xf numFmtId="0" fontId="0" fillId="0" borderId="3" xfId="0" applyBorder="1"/>
    <xf numFmtId="0" fontId="0" fillId="0" borderId="5" xfId="0" applyBorder="1"/>
    <xf numFmtId="0" fontId="0" fillId="0" borderId="8" xfId="0" applyBorder="1"/>
    <xf numFmtId="0" fontId="0" fillId="0" borderId="7" xfId="0" applyBorder="1"/>
    <xf numFmtId="0" fontId="25" fillId="0" borderId="0" xfId="0" applyFont="1" applyBorder="1" applyAlignment="1" applyProtection="1">
      <alignment vertical="center"/>
      <protection hidden="1"/>
    </xf>
    <xf numFmtId="0" fontId="32" fillId="7" borderId="0" xfId="2" applyFont="1" applyFill="1" applyAlignment="1">
      <alignment horizontal="center" wrapText="1"/>
    </xf>
    <xf numFmtId="0" fontId="32" fillId="0" borderId="0" xfId="2"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0"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7" xfId="0" applyFont="1" applyBorder="1" applyAlignment="1">
      <alignment horizontal="center" vertical="center"/>
    </xf>
    <xf numFmtId="0" fontId="23" fillId="0" borderId="11" xfId="2" applyFont="1" applyBorder="1" applyAlignment="1">
      <alignment horizontal="right" vertical="center" wrapText="1"/>
    </xf>
    <xf numFmtId="0" fontId="25" fillId="0" borderId="11" xfId="0" applyFont="1" applyBorder="1" applyAlignment="1" applyProtection="1">
      <alignment horizontal="center" vertical="center"/>
      <protection hidden="1"/>
    </xf>
  </cellXfs>
  <cellStyles count="3">
    <cellStyle name="Collegamento ipertestuale" xfId="2" builtinId="8"/>
    <cellStyle name="Normale" xfId="0" builtinId="0"/>
    <cellStyle name="Percentuale" xfId="1" builtinId="5"/>
  </cellStyles>
  <dxfs count="4">
    <dxf>
      <fill>
        <patternFill>
          <fgColor rgb="FFC00000"/>
        </patternFill>
      </fill>
    </dxf>
    <dxf>
      <font>
        <color rgb="FFC00000"/>
      </font>
      <fill>
        <patternFill patternType="none">
          <bgColor auto="1"/>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100" b="1" i="0" u="none" strike="noStrike" kern="1200" cap="all" baseline="0">
                <a:solidFill>
                  <a:sysClr val="windowText" lastClr="000000"/>
                </a:solidFill>
                <a:latin typeface="+mn-lt"/>
                <a:ea typeface="+mn-ea"/>
                <a:cs typeface="+mn-cs"/>
              </a:defRPr>
            </a:pPr>
            <a:r>
              <a:rPr lang="it-IT" sz="1100" b="1">
                <a:solidFill>
                  <a:sysClr val="windowText" lastClr="000000"/>
                </a:solidFill>
                <a:latin typeface="Century Gothic" panose="020B0502020202020204" pitchFamily="34" charset="0"/>
              </a:rPr>
              <a:t>PORTAFOGLIO</a:t>
            </a:r>
          </a:p>
        </c:rich>
      </c:tx>
      <c:overlay val="0"/>
      <c:spPr>
        <a:noFill/>
        <a:ln>
          <a:noFill/>
        </a:ln>
        <a:effectLst/>
      </c:spPr>
      <c:txPr>
        <a:bodyPr rot="0" spcFirstLastPara="1" vertOverflow="ellipsis" vert="horz" wrap="square" anchor="ctr" anchorCtr="1"/>
        <a:lstStyle/>
        <a:p>
          <a:pPr>
            <a:defRPr sz="1100" b="1" i="0" u="none" strike="noStrike" kern="1200" cap="all" baseline="0">
              <a:solidFill>
                <a:sysClr val="windowText" lastClr="000000"/>
              </a:solidFill>
              <a:latin typeface="+mn-lt"/>
              <a:ea typeface="+mn-ea"/>
              <a:cs typeface="+mn-cs"/>
            </a:defRPr>
          </a:pPr>
          <a:endParaRPr lang="it-IT"/>
        </a:p>
      </c:txPr>
    </c:title>
    <c:autoTitleDeleted val="0"/>
    <c:plotArea>
      <c:layout/>
      <c:pieChart>
        <c:varyColors val="1"/>
        <c:ser>
          <c:idx val="0"/>
          <c:order val="0"/>
          <c:dPt>
            <c:idx val="0"/>
            <c:bubble3D val="0"/>
            <c:spPr>
              <a:solidFill>
                <a:schemeClr val="accent1">
                  <a:tint val="43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408-46FF-9E6A-D878773663D3}"/>
              </c:ext>
            </c:extLst>
          </c:dPt>
          <c:dPt>
            <c:idx val="1"/>
            <c:bubble3D val="0"/>
            <c:spPr>
              <a:solidFill>
                <a:schemeClr val="accent1">
                  <a:tint val="56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0408-46FF-9E6A-D878773663D3}"/>
              </c:ext>
            </c:extLst>
          </c:dPt>
          <c:dPt>
            <c:idx val="2"/>
            <c:bubble3D val="0"/>
            <c:spPr>
              <a:solidFill>
                <a:schemeClr val="accent1">
                  <a:tint val="69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408-46FF-9E6A-D878773663D3}"/>
              </c:ext>
            </c:extLst>
          </c:dPt>
          <c:dPt>
            <c:idx val="3"/>
            <c:bubble3D val="0"/>
            <c:spPr>
              <a:solidFill>
                <a:schemeClr val="accent1">
                  <a:tint val="81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0408-46FF-9E6A-D878773663D3}"/>
              </c:ext>
            </c:extLst>
          </c:dPt>
          <c:dPt>
            <c:idx val="4"/>
            <c:bubble3D val="0"/>
            <c:spPr>
              <a:solidFill>
                <a:schemeClr val="accent1">
                  <a:tint val="94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408-46FF-9E6A-D878773663D3}"/>
              </c:ext>
            </c:extLst>
          </c:dPt>
          <c:dPt>
            <c:idx val="5"/>
            <c:bubble3D val="0"/>
            <c:spPr>
              <a:solidFill>
                <a:schemeClr val="accent1">
                  <a:shade val="93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0408-46FF-9E6A-D878773663D3}"/>
              </c:ext>
            </c:extLst>
          </c:dPt>
          <c:dPt>
            <c:idx val="6"/>
            <c:bubble3D val="0"/>
            <c:spPr>
              <a:solidFill>
                <a:schemeClr val="accent1">
                  <a:shade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408-46FF-9E6A-D878773663D3}"/>
              </c:ext>
            </c:extLst>
          </c:dPt>
          <c:dPt>
            <c:idx val="7"/>
            <c:bubble3D val="0"/>
            <c:spPr>
              <a:solidFill>
                <a:schemeClr val="accent1">
                  <a:shade val="68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0408-46FF-9E6A-D878773663D3}"/>
              </c:ext>
            </c:extLst>
          </c:dPt>
          <c:dPt>
            <c:idx val="8"/>
            <c:bubble3D val="0"/>
            <c:spPr>
              <a:solidFill>
                <a:schemeClr val="accent1">
                  <a:shade val="55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408-46FF-9E6A-D878773663D3}"/>
              </c:ext>
            </c:extLst>
          </c:dPt>
          <c:dPt>
            <c:idx val="9"/>
            <c:bubble3D val="0"/>
            <c:spPr>
              <a:solidFill>
                <a:schemeClr val="accent1">
                  <a:shade val="42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0408-46FF-9E6A-D878773663D3}"/>
              </c:ext>
            </c:extLst>
          </c:dPt>
          <c:dLbls>
            <c:dLbl>
              <c:idx val="0"/>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3-0408-46FF-9E6A-D878773663D3}"/>
                </c:ext>
              </c:extLst>
            </c:dLbl>
            <c:dLbl>
              <c:idx val="1"/>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4-0408-46FF-9E6A-D878773663D3}"/>
                </c:ext>
              </c:extLst>
            </c:dLbl>
            <c:dLbl>
              <c:idx val="2"/>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5-0408-46FF-9E6A-D878773663D3}"/>
                </c:ext>
              </c:extLst>
            </c:dLbl>
            <c:dLbl>
              <c:idx val="3"/>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6-0408-46FF-9E6A-D878773663D3}"/>
                </c:ext>
              </c:extLst>
            </c:dLbl>
            <c:dLbl>
              <c:idx val="4"/>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7-0408-46FF-9E6A-D878773663D3}"/>
                </c:ext>
              </c:extLst>
            </c:dLbl>
            <c:dLbl>
              <c:idx val="5"/>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8-0408-46FF-9E6A-D878773663D3}"/>
                </c:ext>
              </c:extLst>
            </c:dLbl>
            <c:dLbl>
              <c:idx val="6"/>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9-0408-46FF-9E6A-D878773663D3}"/>
                </c:ext>
              </c:extLst>
            </c:dLbl>
            <c:dLbl>
              <c:idx val="7"/>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A-0408-46FF-9E6A-D878773663D3}"/>
                </c:ext>
              </c:extLst>
            </c:dLbl>
            <c:dLbl>
              <c:idx val="8"/>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B-0408-46FF-9E6A-D878773663D3}"/>
                </c:ext>
              </c:extLst>
            </c:dLbl>
            <c:dLbl>
              <c:idx val="9"/>
              <c:spPr>
                <a:solidFill>
                  <a:schemeClr val="tx2"/>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extLst>
                <c:ext xmlns:c16="http://schemas.microsoft.com/office/drawing/2014/chart" uri="{C3380CC4-5D6E-409C-BE32-E72D297353CC}">
                  <c16:uniqueId val="{0000000C-0408-46FF-9E6A-D878773663D3}"/>
                </c:ext>
              </c:extLst>
            </c:dLbl>
            <c:spPr>
              <a:solidFill>
                <a:schemeClr val="tx2"/>
              </a:solidFill>
            </c:spPr>
            <c:txPr>
              <a:bodyPr rot="0" spcFirstLastPara="1" vertOverflow="ellipsis" vert="horz" wrap="square" lIns="38100" tIns="19050" rIns="38100" bIns="19050" anchor="ctr" anchorCtr="1">
                <a:spAutoFit/>
              </a:bodyPr>
              <a:lstStyle/>
              <a:p>
                <a:pPr>
                  <a:defRPr sz="1000" b="1" i="0" u="none" strike="noStrike" kern="1200" spc="0" baseline="0">
                    <a:solidFill>
                      <a:schemeClr val="bg1"/>
                    </a:solidFill>
                    <a:latin typeface="+mn-lt"/>
                    <a:ea typeface="+mn-ea"/>
                    <a:cs typeface="+mn-cs"/>
                  </a:defRPr>
                </a:pPr>
                <a:endParaRPr lang="it-IT"/>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Portafoglio!$C$9:$C$18</c:f>
              <c:strCache>
                <c:ptCount val="2"/>
                <c:pt idx="0">
                  <c:v>IT100200300</c:v>
                </c:pt>
                <c:pt idx="1">
                  <c:v>DE400500600</c:v>
                </c:pt>
              </c:strCache>
            </c:strRef>
          </c:cat>
          <c:val>
            <c:numRef>
              <c:f>Portafoglio!$D$9:$D$18</c:f>
              <c:numCache>
                <c:formatCode>0%</c:formatCode>
                <c:ptCount val="10"/>
                <c:pt idx="0">
                  <c:v>0.1</c:v>
                </c:pt>
                <c:pt idx="1">
                  <c:v>0.12</c:v>
                </c:pt>
              </c:numCache>
            </c:numRef>
          </c:val>
          <c:extLst>
            <c:ext xmlns:c16="http://schemas.microsoft.com/office/drawing/2014/chart" uri="{C3380CC4-5D6E-409C-BE32-E72D297353CC}">
              <c16:uniqueId val="{00000000-0408-46FF-9E6A-D878773663D3}"/>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lumMod val="95000"/>
      </a:schemeClr>
    </a:solidFill>
    <a:ln w="15875" cap="flat" cmpd="sng" algn="ctr">
      <a:solidFill>
        <a:schemeClr val="tx1"/>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57150</xdr:rowOff>
    </xdr:from>
    <xdr:to>
      <xdr:col>1</xdr:col>
      <xdr:colOff>1710103</xdr:colOff>
      <xdr:row>1</xdr:row>
      <xdr:rowOff>562152</xdr:rowOff>
    </xdr:to>
    <xdr:pic>
      <xdr:nvPicPr>
        <xdr:cNvPr id="2" name="Immagine 1">
          <a:extLst>
            <a:ext uri="{FF2B5EF4-FFF2-40B4-BE49-F238E27FC236}">
              <a16:creationId xmlns:a16="http://schemas.microsoft.com/office/drawing/2014/main" id="{2F7C4BE5-EC0B-43CF-88AB-28AEC5CF1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47650"/>
          <a:ext cx="1652953" cy="505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43229</xdr:colOff>
      <xdr:row>2</xdr:row>
      <xdr:rowOff>19050</xdr:rowOff>
    </xdr:from>
    <xdr:to>
      <xdr:col>2</xdr:col>
      <xdr:colOff>29307</xdr:colOff>
      <xdr:row>4</xdr:row>
      <xdr:rowOff>143052</xdr:rowOff>
    </xdr:to>
    <xdr:pic>
      <xdr:nvPicPr>
        <xdr:cNvPr id="2" name="Immagine 1">
          <a:extLst>
            <a:ext uri="{FF2B5EF4-FFF2-40B4-BE49-F238E27FC236}">
              <a16:creationId xmlns:a16="http://schemas.microsoft.com/office/drawing/2014/main" id="{07D894AB-11E5-4783-9178-012D07ADF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864" y="202223"/>
          <a:ext cx="1656617" cy="505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43229</xdr:colOff>
      <xdr:row>1</xdr:row>
      <xdr:rowOff>19050</xdr:rowOff>
    </xdr:from>
    <xdr:to>
      <xdr:col>2</xdr:col>
      <xdr:colOff>1086582</xdr:colOff>
      <xdr:row>3</xdr:row>
      <xdr:rowOff>162102</xdr:rowOff>
    </xdr:to>
    <xdr:pic>
      <xdr:nvPicPr>
        <xdr:cNvPr id="2" name="Immagine 1">
          <a:extLst>
            <a:ext uri="{FF2B5EF4-FFF2-40B4-BE49-F238E27FC236}">
              <a16:creationId xmlns:a16="http://schemas.microsoft.com/office/drawing/2014/main" id="{7CCEF71D-7C89-4054-8C47-14D75768E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954" y="209550"/>
          <a:ext cx="1652953" cy="505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219074</xdr:colOff>
      <xdr:row>5</xdr:row>
      <xdr:rowOff>14287</xdr:rowOff>
    </xdr:from>
    <xdr:to>
      <xdr:col>14</xdr:col>
      <xdr:colOff>609599</xdr:colOff>
      <xdr:row>21</xdr:row>
      <xdr:rowOff>19050</xdr:rowOff>
    </xdr:to>
    <xdr:graphicFrame macro="">
      <xdr:nvGraphicFramePr>
        <xdr:cNvPr id="7" name="Grafico 6">
          <a:extLst>
            <a:ext uri="{FF2B5EF4-FFF2-40B4-BE49-F238E27FC236}">
              <a16:creationId xmlns:a16="http://schemas.microsoft.com/office/drawing/2014/main" id="{A5684CC5-4CA2-4DBC-A0F8-28CD1C7024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ffee-only.com/" TargetMode="External"/><Relationship Id="rId2" Type="http://schemas.openxmlformats.org/officeDocument/2006/relationships/hyperlink" Target="mailto:clienti@coffee-only.com" TargetMode="External"/><Relationship Id="rId1" Type="http://schemas.openxmlformats.org/officeDocument/2006/relationships/hyperlink" Target="mailto:info@coffee-only.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F631-C3C8-43B0-8E91-60A2EFF02F80}">
  <sheetPr>
    <tabColor theme="7" tint="0.39997558519241921"/>
  </sheetPr>
  <dimension ref="B1:T69"/>
  <sheetViews>
    <sheetView showGridLines="0" tabSelected="1" zoomScaleNormal="100" workbookViewId="0">
      <selection activeCell="B4" sqref="B4"/>
    </sheetView>
  </sheetViews>
  <sheetFormatPr defaultRowHeight="14.25"/>
  <cols>
    <col min="1" max="1" width="7.140625" customWidth="1"/>
    <col min="2" max="2" width="175" style="6" customWidth="1"/>
  </cols>
  <sheetData>
    <row r="1" spans="2:2" ht="15" thickBot="1"/>
    <row r="2" spans="2:2" ht="46.5" customHeight="1" thickBot="1">
      <c r="B2" s="151" t="s">
        <v>101</v>
      </c>
    </row>
    <row r="4" spans="2:2" ht="28.5">
      <c r="B4" s="59" t="s">
        <v>38</v>
      </c>
    </row>
    <row r="5" spans="2:2" ht="28.5">
      <c r="B5" s="59" t="s">
        <v>39</v>
      </c>
    </row>
    <row r="6" spans="2:2">
      <c r="B6" s="59"/>
    </row>
    <row r="7" spans="2:2">
      <c r="B7" s="59" t="s">
        <v>41</v>
      </c>
    </row>
    <row r="8" spans="2:2">
      <c r="B8" s="59" t="s">
        <v>40</v>
      </c>
    </row>
    <row r="9" spans="2:2" ht="28.5">
      <c r="B9" s="59" t="s">
        <v>96</v>
      </c>
    </row>
    <row r="10" spans="2:2">
      <c r="B10" s="59"/>
    </row>
    <row r="11" spans="2:2" ht="15">
      <c r="B11" s="61" t="s">
        <v>97</v>
      </c>
    </row>
    <row r="12" spans="2:2">
      <c r="B12" s="59" t="s">
        <v>0</v>
      </c>
    </row>
    <row r="13" spans="2:2">
      <c r="B13" s="59" t="s">
        <v>1</v>
      </c>
    </row>
    <row r="14" spans="2:2">
      <c r="B14" s="59" t="s">
        <v>2</v>
      </c>
    </row>
    <row r="15" spans="2:2">
      <c r="B15" s="59" t="s">
        <v>3</v>
      </c>
    </row>
    <row r="16" spans="2:2">
      <c r="B16" s="59" t="s">
        <v>4</v>
      </c>
    </row>
    <row r="17" spans="2:3">
      <c r="B17" s="59"/>
      <c r="C17" s="8"/>
    </row>
    <row r="18" spans="2:3" ht="29.25">
      <c r="B18" s="59" t="s">
        <v>52</v>
      </c>
    </row>
    <row r="19" spans="2:3">
      <c r="B19" s="59" t="s">
        <v>63</v>
      </c>
    </row>
    <row r="20" spans="2:3" ht="15" thickBot="1">
      <c r="B20" s="59"/>
    </row>
    <row r="21" spans="2:3" ht="15" thickBot="1">
      <c r="B21" s="66" t="s">
        <v>0</v>
      </c>
    </row>
    <row r="22" spans="2:3" ht="29.25">
      <c r="B22" s="59" t="s">
        <v>54</v>
      </c>
    </row>
    <row r="23" spans="2:3" ht="15">
      <c r="B23" s="59" t="s">
        <v>55</v>
      </c>
    </row>
    <row r="24" spans="2:3">
      <c r="B24" s="59" t="s">
        <v>64</v>
      </c>
    </row>
    <row r="25" spans="2:3">
      <c r="B25" s="59" t="s">
        <v>65</v>
      </c>
    </row>
    <row r="26" spans="2:3" ht="15" thickBot="1">
      <c r="B26" s="59"/>
    </row>
    <row r="27" spans="2:3" ht="15" thickBot="1">
      <c r="B27" s="66" t="s">
        <v>1</v>
      </c>
    </row>
    <row r="28" spans="2:3" ht="45">
      <c r="B28" s="59" t="s">
        <v>90</v>
      </c>
    </row>
    <row r="29" spans="2:3">
      <c r="B29" s="59" t="s">
        <v>66</v>
      </c>
    </row>
    <row r="30" spans="2:3" ht="30.75" customHeight="1">
      <c r="B30" s="62" t="s">
        <v>42</v>
      </c>
    </row>
    <row r="31" spans="2:3" ht="15.75" customHeight="1" thickBot="1">
      <c r="B31" s="62"/>
    </row>
    <row r="32" spans="2:3" ht="15.75" customHeight="1" thickBot="1">
      <c r="B32" s="66" t="s">
        <v>2</v>
      </c>
    </row>
    <row r="33" spans="2:2" ht="44.25">
      <c r="B33" s="59" t="s">
        <v>81</v>
      </c>
    </row>
    <row r="34" spans="2:2" ht="15">
      <c r="B34" s="59" t="s">
        <v>56</v>
      </c>
    </row>
    <row r="35" spans="2:2" ht="15" thickBot="1">
      <c r="B35" s="59"/>
    </row>
    <row r="36" spans="2:2" ht="15" thickBot="1">
      <c r="B36" s="66" t="s">
        <v>3</v>
      </c>
    </row>
    <row r="37" spans="2:2" ht="42.75">
      <c r="B37" s="59" t="s">
        <v>57</v>
      </c>
    </row>
    <row r="38" spans="2:2" ht="15" thickBot="1">
      <c r="B38" s="59"/>
    </row>
    <row r="39" spans="2:2" ht="15" thickBot="1">
      <c r="B39" s="66" t="s">
        <v>4</v>
      </c>
    </row>
    <row r="40" spans="2:2">
      <c r="B40" s="59" t="s">
        <v>43</v>
      </c>
    </row>
    <row r="41" spans="2:2" ht="15" thickBot="1">
      <c r="B41" s="60"/>
    </row>
    <row r="42" spans="2:2" ht="15" thickBot="1">
      <c r="B42" s="67" t="s">
        <v>53</v>
      </c>
    </row>
    <row r="43" spans="2:2">
      <c r="B43" s="59" t="s">
        <v>44</v>
      </c>
    </row>
    <row r="44" spans="2:2">
      <c r="B44" s="59" t="s">
        <v>45</v>
      </c>
    </row>
    <row r="45" spans="2:2" ht="28.5">
      <c r="B45" s="59" t="s">
        <v>30</v>
      </c>
    </row>
    <row r="46" spans="2:2" ht="15">
      <c r="B46" s="59" t="s">
        <v>91</v>
      </c>
    </row>
    <row r="47" spans="2:2">
      <c r="B47" s="59"/>
    </row>
    <row r="48" spans="2:2" ht="15">
      <c r="B48" s="59" t="s">
        <v>82</v>
      </c>
    </row>
    <row r="49" spans="2:2">
      <c r="B49" s="59" t="s">
        <v>46</v>
      </c>
    </row>
    <row r="50" spans="2:2">
      <c r="B50" s="59" t="s">
        <v>31</v>
      </c>
    </row>
    <row r="51" spans="2:2">
      <c r="B51" s="59" t="s">
        <v>32</v>
      </c>
    </row>
    <row r="52" spans="2:2">
      <c r="B52" s="59"/>
    </row>
    <row r="53" spans="2:2">
      <c r="B53" s="59" t="s">
        <v>33</v>
      </c>
    </row>
    <row r="54" spans="2:2">
      <c r="B54" s="59" t="s">
        <v>34</v>
      </c>
    </row>
    <row r="55" spans="2:2">
      <c r="B55" s="59" t="s">
        <v>35</v>
      </c>
    </row>
    <row r="56" spans="2:2" ht="28.5">
      <c r="B56" s="59" t="s">
        <v>36</v>
      </c>
    </row>
    <row r="57" spans="2:2">
      <c r="B57" s="63" t="s">
        <v>37</v>
      </c>
    </row>
    <row r="58" spans="2:2">
      <c r="B58" s="63"/>
    </row>
    <row r="59" spans="2:2" ht="29.25">
      <c r="B59" s="59" t="s">
        <v>59</v>
      </c>
    </row>
    <row r="60" spans="2:2">
      <c r="B60" s="60"/>
    </row>
    <row r="61" spans="2:2" ht="99.75">
      <c r="B61" s="59" t="s">
        <v>92</v>
      </c>
    </row>
    <row r="62" spans="2:2">
      <c r="B62" s="59"/>
    </row>
    <row r="63" spans="2:2" ht="31.5" customHeight="1">
      <c r="B63" s="89" t="s">
        <v>99</v>
      </c>
    </row>
    <row r="64" spans="2:2" ht="15.75">
      <c r="B64" s="140" t="s">
        <v>98</v>
      </c>
    </row>
    <row r="65" spans="2:20">
      <c r="B65" s="90"/>
    </row>
    <row r="66" spans="2:20">
      <c r="B66" s="59" t="s">
        <v>47</v>
      </c>
    </row>
    <row r="67" spans="2:20">
      <c r="B67" s="141" t="s">
        <v>58</v>
      </c>
    </row>
    <row r="68" spans="2:20" ht="15" thickBot="1"/>
    <row r="69" spans="2:20" s="128" customFormat="1" ht="15" thickBot="1">
      <c r="B69" s="152" t="str">
        <f ca="1">TEXT(TODAY(),"aaaa") &amp; " © CO.F.fee-only.com - Tutti i diritti riservati"</f>
        <v>2026 © CO.F.fee-only.com - Tutti i diritti riservati</v>
      </c>
      <c r="C69" s="139"/>
      <c r="D69" s="139"/>
      <c r="E69" s="139"/>
      <c r="F69" s="139"/>
      <c r="G69" s="139"/>
      <c r="H69" s="139"/>
      <c r="I69" s="139"/>
      <c r="J69" s="139"/>
      <c r="K69" s="139"/>
      <c r="L69" s="139"/>
      <c r="M69" s="139"/>
      <c r="N69" s="139"/>
      <c r="O69" s="139"/>
      <c r="P69" s="139"/>
      <c r="Q69" s="139"/>
      <c r="R69" s="139"/>
      <c r="S69" s="139"/>
      <c r="T69" s="139"/>
    </row>
  </sheetData>
  <sheetProtection algorithmName="SHA-512" hashValue="6VKKjeZ3j7ymobZ5MlH5rGnxJ6FBWQJxYS7jRLKOD0mwfOOaSXdHEFQKmgj05YB8nmVsGjK6urSP3/FOott0Eg==" saltValue="GLlU1x6tsfRXu0+5n+4yOg==" spinCount="100000" sheet="1" objects="1" scenarios="1"/>
  <hyperlinks>
    <hyperlink ref="B67" r:id="rId1" xr:uid="{677F864C-E88F-4062-A849-5928B6826407}"/>
    <hyperlink ref="B64" r:id="rId2" xr:uid="{BE8B8086-2D91-4DD6-877E-C5896017EA26}"/>
    <hyperlink ref="B2" r:id="rId3" xr:uid="{34F58E27-72AF-469D-8053-B5FFA466817D}"/>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5CFC8-0B98-4890-83B7-162DB73A08E4}">
  <sheetPr>
    <tabColor theme="9" tint="-0.249977111117893"/>
    <pageSetUpPr fitToPage="1"/>
  </sheetPr>
  <dimension ref="B1:O31"/>
  <sheetViews>
    <sheetView showGridLines="0" topLeftCell="A2" zoomScaleNormal="100" workbookViewId="0">
      <selection activeCell="K6" sqref="K6"/>
    </sheetView>
  </sheetViews>
  <sheetFormatPr defaultRowHeight="14.25"/>
  <cols>
    <col min="1" max="1" width="7" style="1" customWidth="1"/>
    <col min="2" max="2" width="25" style="1" bestFit="1" customWidth="1"/>
    <col min="3" max="3" width="9.5703125" style="1" customWidth="1"/>
    <col min="4" max="4" width="3.28515625" style="1" customWidth="1"/>
    <col min="5" max="5" width="26.5703125" style="1" customWidth="1"/>
    <col min="6" max="6" width="10.7109375" style="1" bestFit="1" customWidth="1"/>
    <col min="7" max="7" width="3.28515625" style="1" customWidth="1"/>
    <col min="8" max="8" width="17" style="1" customWidth="1"/>
    <col min="9" max="9" width="11.42578125" style="2" customWidth="1"/>
    <col min="10" max="10" width="3.28515625" style="1" customWidth="1"/>
    <col min="11" max="11" width="25.140625" style="1" bestFit="1" customWidth="1"/>
    <col min="12" max="12" width="10.42578125" style="1" bestFit="1" customWidth="1"/>
    <col min="13" max="13" width="3.28515625" style="1" customWidth="1"/>
    <col min="14" max="14" width="15.7109375" style="1" customWidth="1"/>
    <col min="15" max="15" width="11.42578125" style="1" bestFit="1" customWidth="1"/>
    <col min="16" max="16" width="2.42578125" style="1" customWidth="1"/>
    <col min="17" max="17" width="10.140625" style="1" customWidth="1"/>
    <col min="18" max="16384" width="9.140625" style="1"/>
  </cols>
  <sheetData>
    <row r="1" spans="2:15" hidden="1"/>
    <row r="2" spans="2:15" ht="15" thickBot="1"/>
    <row r="3" spans="2:15" ht="15.75" customHeight="1">
      <c r="B3" s="11"/>
      <c r="C3" s="3"/>
      <c r="D3" s="3"/>
      <c r="E3" s="105" t="s">
        <v>67</v>
      </c>
      <c r="F3" s="105"/>
      <c r="G3" s="105"/>
      <c r="H3" s="105"/>
      <c r="I3" s="12"/>
      <c r="J3" s="3"/>
      <c r="K3" s="3"/>
      <c r="L3" s="75"/>
      <c r="M3" s="3"/>
      <c r="N3" s="3"/>
      <c r="O3" s="13"/>
    </row>
    <row r="4" spans="2:15" ht="14.25" customHeight="1">
      <c r="B4" s="4"/>
      <c r="E4" s="106"/>
      <c r="F4" s="106"/>
      <c r="G4" s="106"/>
      <c r="H4" s="106"/>
      <c r="K4" s="72">
        <f ca="1">TODAY()</f>
        <v>46044</v>
      </c>
      <c r="L4" s="73"/>
      <c r="O4" s="5"/>
    </row>
    <row r="5" spans="2:15" ht="15" thickBot="1">
      <c r="B5" s="14"/>
      <c r="C5" s="9"/>
      <c r="D5" s="9"/>
      <c r="E5" s="56" t="s">
        <v>77</v>
      </c>
      <c r="F5" s="33">
        <v>46044</v>
      </c>
      <c r="G5" s="9"/>
      <c r="H5" s="112" t="s">
        <v>62</v>
      </c>
      <c r="I5" s="113"/>
      <c r="J5" s="113"/>
      <c r="K5" s="74">
        <v>5</v>
      </c>
      <c r="L5" s="114" t="str">
        <f ca="1">IF(K5&lt;&gt;DATEDIF(K4,IF(DATE(YEAR(K4),6,30)&gt;=K4,DATE(YEAR(K4),6,30),DATE(YEAR(K4),12,31)),"m"),"La durata non è corretta","")</f>
        <v/>
      </c>
      <c r="M5" s="114"/>
      <c r="N5" s="114"/>
      <c r="O5" s="10"/>
    </row>
    <row r="6" spans="2:15" ht="15" thickBot="1"/>
    <row r="7" spans="2:15" ht="5.25" customHeight="1">
      <c r="B7" s="38"/>
      <c r="C7" s="39"/>
      <c r="D7" s="39"/>
      <c r="E7" s="39"/>
      <c r="F7" s="39"/>
      <c r="G7" s="39"/>
      <c r="H7" s="39"/>
      <c r="I7" s="40"/>
      <c r="J7" s="39"/>
      <c r="K7" s="39"/>
      <c r="L7" s="39"/>
      <c r="M7" s="39"/>
      <c r="N7" s="39"/>
      <c r="O7" s="41"/>
    </row>
    <row r="8" spans="2:15" ht="15">
      <c r="B8" s="42" t="s">
        <v>60</v>
      </c>
      <c r="C8" s="43"/>
      <c r="D8" s="43"/>
      <c r="E8" s="43"/>
      <c r="F8" s="43"/>
      <c r="G8" s="43"/>
      <c r="H8" s="43"/>
      <c r="I8" s="45"/>
      <c r="J8" s="43"/>
      <c r="K8" s="64">
        <f>F16</f>
        <v>0.1</v>
      </c>
      <c r="L8" s="43"/>
      <c r="M8" s="43"/>
      <c r="N8" s="43"/>
      <c r="O8" s="44"/>
    </row>
    <row r="9" spans="2:15" ht="15">
      <c r="B9" s="42" t="s">
        <v>27</v>
      </c>
      <c r="C9" s="43"/>
      <c r="D9" s="43"/>
      <c r="E9" s="43"/>
      <c r="F9" s="43"/>
      <c r="G9" s="43"/>
      <c r="H9" s="43"/>
      <c r="I9" s="45"/>
      <c r="J9" s="43"/>
      <c r="K9" s="43"/>
      <c r="L9" s="43"/>
      <c r="M9" s="43"/>
      <c r="N9" s="43"/>
      <c r="O9" s="44"/>
    </row>
    <row r="10" spans="2:15" ht="15">
      <c r="B10" s="42" t="s">
        <v>28</v>
      </c>
      <c r="C10" s="43"/>
      <c r="D10" s="43"/>
      <c r="E10" s="43"/>
      <c r="F10" s="43"/>
      <c r="G10" s="43"/>
      <c r="H10" s="43"/>
      <c r="I10" s="45"/>
      <c r="J10" s="43"/>
      <c r="K10" s="43"/>
      <c r="L10" s="43"/>
      <c r="M10" s="43"/>
      <c r="N10" s="43"/>
      <c r="O10" s="44"/>
    </row>
    <row r="11" spans="2:15" ht="15">
      <c r="B11" s="42" t="s">
        <v>29</v>
      </c>
      <c r="C11" s="43"/>
      <c r="D11" s="43"/>
      <c r="E11" s="43"/>
      <c r="F11" s="43"/>
      <c r="G11" s="43"/>
      <c r="H11" s="43"/>
      <c r="I11" s="45"/>
      <c r="J11" s="43"/>
      <c r="K11" s="43"/>
      <c r="L11" s="43"/>
      <c r="M11" s="43"/>
      <c r="N11" s="43"/>
      <c r="O11" s="44"/>
    </row>
    <row r="12" spans="2:15" ht="4.5" customHeight="1" thickBot="1">
      <c r="B12" s="46"/>
      <c r="C12" s="47"/>
      <c r="D12" s="47"/>
      <c r="E12" s="47"/>
      <c r="F12" s="47"/>
      <c r="G12" s="47"/>
      <c r="H12" s="47"/>
      <c r="I12" s="48"/>
      <c r="J12" s="47"/>
      <c r="K12" s="47"/>
      <c r="L12" s="47"/>
      <c r="M12" s="47"/>
      <c r="N12" s="47"/>
      <c r="O12" s="49"/>
    </row>
    <row r="13" spans="2:15" ht="15.75" thickBot="1">
      <c r="F13" s="7"/>
    </row>
    <row r="14" spans="2:15" ht="15" thickBot="1">
      <c r="B14" s="53" t="s">
        <v>0</v>
      </c>
      <c r="C14" s="54"/>
      <c r="D14" s="50"/>
      <c r="E14" s="53" t="s">
        <v>1</v>
      </c>
      <c r="F14" s="54"/>
      <c r="G14" s="50"/>
      <c r="H14" s="53" t="s">
        <v>2</v>
      </c>
      <c r="I14" s="55"/>
      <c r="J14" s="50"/>
      <c r="K14" s="53" t="s">
        <v>3</v>
      </c>
      <c r="L14" s="51">
        <f>F19</f>
        <v>0.04</v>
      </c>
      <c r="M14" s="52"/>
      <c r="N14" s="53" t="s">
        <v>4</v>
      </c>
      <c r="O14" s="54"/>
    </row>
    <row r="15" spans="2:15" ht="15" thickBot="1">
      <c r="B15" s="24"/>
      <c r="C15" s="24"/>
      <c r="D15" s="24"/>
      <c r="E15" s="24"/>
      <c r="F15" s="24"/>
      <c r="G15" s="24"/>
      <c r="I15" s="1"/>
      <c r="J15" s="24"/>
      <c r="M15" s="25"/>
      <c r="N15" s="24"/>
      <c r="O15" s="24"/>
    </row>
    <row r="16" spans="2:15">
      <c r="B16" s="16" t="s">
        <v>75</v>
      </c>
      <c r="C16" s="13"/>
      <c r="D16" s="24"/>
      <c r="E16" s="16" t="s">
        <v>5</v>
      </c>
      <c r="F16" s="26">
        <v>0.1</v>
      </c>
      <c r="G16" s="24"/>
      <c r="H16" s="16" t="s">
        <v>6</v>
      </c>
      <c r="I16" s="69">
        <v>100000</v>
      </c>
      <c r="J16" s="24"/>
      <c r="K16" s="16" t="s">
        <v>7</v>
      </c>
      <c r="L16" s="34">
        <f>O16*(1+L14)</f>
        <v>104000</v>
      </c>
      <c r="M16" s="25"/>
      <c r="N16" s="16"/>
      <c r="O16" s="34">
        <f>I19</f>
        <v>100000</v>
      </c>
    </row>
    <row r="17" spans="2:15">
      <c r="B17" s="71" t="s">
        <v>73</v>
      </c>
      <c r="C17" s="28">
        <v>0.01</v>
      </c>
      <c r="D17" s="24"/>
      <c r="E17" s="65" t="s">
        <v>61</v>
      </c>
      <c r="F17" s="27"/>
      <c r="G17" s="24"/>
      <c r="H17" s="17"/>
      <c r="I17" s="19"/>
      <c r="J17" s="24"/>
      <c r="K17" s="4"/>
      <c r="L17" s="5"/>
      <c r="M17" s="25"/>
      <c r="N17" s="107" t="s">
        <v>48</v>
      </c>
      <c r="O17" s="28">
        <v>0.12</v>
      </c>
    </row>
    <row r="18" spans="2:15">
      <c r="B18" s="17"/>
      <c r="C18" s="27"/>
      <c r="D18" s="24"/>
      <c r="E18" s="17" t="s">
        <v>72</v>
      </c>
      <c r="F18" s="27"/>
      <c r="G18" s="24"/>
      <c r="H18" s="17" t="s">
        <v>51</v>
      </c>
      <c r="I18" s="19">
        <v>0</v>
      </c>
      <c r="J18" s="24"/>
      <c r="K18" s="17" t="s">
        <v>8</v>
      </c>
      <c r="L18" s="22">
        <f>L16-O16</f>
        <v>4000</v>
      </c>
      <c r="M18" s="25"/>
      <c r="N18" s="107"/>
      <c r="O18" s="22">
        <f>O17*I21</f>
        <v>3000</v>
      </c>
    </row>
    <row r="19" spans="2:15">
      <c r="B19" s="17" t="s">
        <v>76</v>
      </c>
      <c r="C19" s="27"/>
      <c r="D19" s="24"/>
      <c r="E19" s="71" t="s">
        <v>74</v>
      </c>
      <c r="F19" s="28">
        <v>0.04</v>
      </c>
      <c r="G19" s="24"/>
      <c r="H19" s="17" t="s">
        <v>9</v>
      </c>
      <c r="I19" s="22">
        <f>I16+I18</f>
        <v>100000</v>
      </c>
      <c r="J19" s="24"/>
      <c r="K19" s="4"/>
      <c r="L19" s="5"/>
      <c r="M19" s="25"/>
      <c r="N19" s="17"/>
      <c r="O19" s="22">
        <f>O16+O18</f>
        <v>103000</v>
      </c>
    </row>
    <row r="20" spans="2:15">
      <c r="B20" s="71" t="s">
        <v>74</v>
      </c>
      <c r="C20" s="28">
        <v>0.1</v>
      </c>
      <c r="D20" s="24"/>
      <c r="E20" s="71" t="s">
        <v>73</v>
      </c>
      <c r="F20" s="68">
        <f>(1+F19)^($K$5/12)-1</f>
        <v>1.6476224066172218E-2</v>
      </c>
      <c r="G20" s="24"/>
      <c r="H20" s="17"/>
      <c r="I20" s="19"/>
      <c r="J20" s="24"/>
      <c r="K20" s="17" t="s">
        <v>50</v>
      </c>
      <c r="L20" s="22">
        <f>(I16-I21)*C17</f>
        <v>750</v>
      </c>
      <c r="M20" s="24"/>
      <c r="N20" s="17"/>
      <c r="O20" s="27"/>
    </row>
    <row r="21" spans="2:15" ht="15" thickBot="1">
      <c r="B21" s="71" t="s">
        <v>73</v>
      </c>
      <c r="C21" s="68">
        <f>(1+C20)^($K$5/12)-1</f>
        <v>4.0511662058981157E-2</v>
      </c>
      <c r="D21" s="24"/>
      <c r="E21" s="17"/>
      <c r="F21" s="27"/>
      <c r="G21" s="24"/>
      <c r="H21" s="21" t="s">
        <v>17</v>
      </c>
      <c r="I21" s="22">
        <f>I27/$C23</f>
        <v>25000</v>
      </c>
      <c r="J21" s="24"/>
      <c r="K21" s="4"/>
      <c r="L21" s="5"/>
      <c r="M21" s="24"/>
      <c r="N21" s="17" t="s">
        <v>18</v>
      </c>
      <c r="O21" s="15">
        <f>O19-(O16-$F16*O16)</f>
        <v>13000</v>
      </c>
    </row>
    <row r="22" spans="2:15" ht="15" thickBot="1">
      <c r="B22" s="17"/>
      <c r="C22" s="27"/>
      <c r="D22" s="24"/>
      <c r="E22" s="17" t="s">
        <v>11</v>
      </c>
      <c r="F22" s="57" t="s">
        <v>14</v>
      </c>
      <c r="G22" s="24"/>
      <c r="H22" s="78" t="s">
        <v>22</v>
      </c>
      <c r="I22" s="77">
        <f>F16/C23</f>
        <v>0.25</v>
      </c>
      <c r="J22" s="24"/>
      <c r="K22" s="17" t="s">
        <v>10</v>
      </c>
      <c r="L22" s="22">
        <f>L18-L20</f>
        <v>3250</v>
      </c>
      <c r="M22" s="24"/>
      <c r="N22" s="17"/>
      <c r="O22" s="27"/>
    </row>
    <row r="23" spans="2:15" ht="16.5" customHeight="1" thickBot="1">
      <c r="B23" s="18" t="s">
        <v>19</v>
      </c>
      <c r="C23" s="20">
        <v>0.4</v>
      </c>
      <c r="D23" s="24"/>
      <c r="E23" s="17"/>
      <c r="F23" s="27"/>
      <c r="G23" s="24"/>
      <c r="H23" s="17"/>
      <c r="I23" s="19"/>
      <c r="J23" s="24"/>
      <c r="K23" s="18" t="s">
        <v>16</v>
      </c>
      <c r="L23" s="32">
        <f>L22/I21</f>
        <v>0.13</v>
      </c>
      <c r="M23" s="24"/>
      <c r="N23" s="107" t="s">
        <v>49</v>
      </c>
      <c r="O23" s="22">
        <f>O21/$C23</f>
        <v>32500</v>
      </c>
    </row>
    <row r="24" spans="2:15" ht="14.25" customHeight="1" thickBot="1">
      <c r="B24" s="24"/>
      <c r="C24" s="24"/>
      <c r="D24" s="24"/>
      <c r="E24" s="18" t="s">
        <v>20</v>
      </c>
      <c r="F24" s="58" t="s">
        <v>15</v>
      </c>
      <c r="G24" s="24"/>
      <c r="H24" s="17" t="s">
        <v>80</v>
      </c>
      <c r="I24" s="22">
        <f>(I16-I21)</f>
        <v>75000</v>
      </c>
      <c r="J24" s="24"/>
      <c r="K24" s="24"/>
      <c r="L24" s="24"/>
      <c r="M24" s="24"/>
      <c r="N24" s="108"/>
      <c r="O24" s="37">
        <f>O23/O19</f>
        <v>0.3155339805825243</v>
      </c>
    </row>
    <row r="25" spans="2:15" ht="12.75" customHeight="1" thickBot="1">
      <c r="B25" s="24"/>
      <c r="C25" s="24"/>
      <c r="D25" s="24"/>
      <c r="G25" s="24"/>
      <c r="H25" s="76" t="s">
        <v>23</v>
      </c>
      <c r="I25" s="77">
        <f>I24/I16</f>
        <v>0.75</v>
      </c>
      <c r="J25" s="24"/>
      <c r="K25" s="24"/>
      <c r="L25" s="24"/>
      <c r="M25" s="24"/>
    </row>
    <row r="26" spans="2:15">
      <c r="B26" s="24"/>
      <c r="C26" s="24"/>
      <c r="D26" s="24"/>
      <c r="E26" s="35" t="s">
        <v>12</v>
      </c>
      <c r="F26" s="35" t="s">
        <v>13</v>
      </c>
      <c r="G26" s="24"/>
      <c r="H26" s="17"/>
      <c r="I26" s="29"/>
      <c r="J26" s="24"/>
      <c r="K26" s="24"/>
      <c r="L26" s="24"/>
      <c r="M26" s="24"/>
      <c r="N26" s="24"/>
      <c r="O26" s="24"/>
    </row>
    <row r="27" spans="2:15">
      <c r="B27" s="24"/>
      <c r="C27" s="24"/>
      <c r="D27" s="24"/>
      <c r="E27" s="35" t="s">
        <v>13</v>
      </c>
      <c r="F27" s="35" t="s">
        <v>15</v>
      </c>
      <c r="G27" s="24"/>
      <c r="H27" s="21" t="s">
        <v>24</v>
      </c>
      <c r="I27" s="15">
        <f>I19-(I16-$F16*I16)</f>
        <v>10000</v>
      </c>
      <c r="J27" s="24"/>
      <c r="K27" s="24"/>
      <c r="L27" s="24"/>
      <c r="M27" s="24"/>
      <c r="N27" s="24"/>
      <c r="O27" s="24"/>
    </row>
    <row r="28" spans="2:15" ht="18" customHeight="1">
      <c r="B28" s="24"/>
      <c r="C28" s="24"/>
      <c r="D28" s="24"/>
      <c r="E28" s="35" t="s">
        <v>14</v>
      </c>
      <c r="F28" s="35" t="s">
        <v>21</v>
      </c>
      <c r="G28" s="24"/>
      <c r="H28" s="30" t="s">
        <v>25</v>
      </c>
      <c r="I28" s="27"/>
      <c r="J28" s="24"/>
      <c r="K28" s="24"/>
      <c r="L28" s="24"/>
      <c r="M28" s="24"/>
      <c r="N28" s="24"/>
      <c r="O28" s="24"/>
    </row>
    <row r="29" spans="2:15" ht="18" customHeight="1" thickBot="1">
      <c r="E29" s="35" t="s">
        <v>15</v>
      </c>
      <c r="F29" s="36"/>
      <c r="G29" s="6"/>
      <c r="H29" s="23" t="s">
        <v>26</v>
      </c>
      <c r="I29" s="31">
        <f>I19-I27</f>
        <v>90000</v>
      </c>
    </row>
    <row r="30" spans="2:15" ht="15" thickBot="1">
      <c r="F30" s="6"/>
      <c r="H30"/>
      <c r="I30"/>
    </row>
    <row r="31" spans="2:15" ht="15" thickBot="1">
      <c r="B31" s="109" t="str">
        <f ca="1">TEXT(TODAY(),"aaaa") &amp; " © CO.F.fee-only.com - Tutti i diritti riservati"</f>
        <v>2026 © CO.F.fee-only.com - Tutti i diritti riservati</v>
      </c>
      <c r="C31" s="110"/>
      <c r="D31" s="110"/>
      <c r="E31" s="110"/>
      <c r="F31" s="110"/>
      <c r="G31" s="110"/>
      <c r="H31" s="110"/>
      <c r="I31" s="110"/>
      <c r="J31" s="110"/>
      <c r="K31" s="110"/>
      <c r="L31" s="110"/>
      <c r="M31" s="110"/>
      <c r="N31" s="110"/>
      <c r="O31" s="111"/>
    </row>
  </sheetData>
  <sheetProtection algorithmName="SHA-512" hashValue="MJxc9uZG3xzomFN4fYYHPU5D5oL+TpMVbDYf+1W0zKkx+tMPmG8THVshOhRlIUNZ+2QSvaemcxqNX9GfYaWk1w==" saltValue="DOlmqB431Y4aK+WlFbQR3Q==" spinCount="100000" sheet="1" objects="1" scenarios="1"/>
  <mergeCells count="6">
    <mergeCell ref="E3:H4"/>
    <mergeCell ref="N17:N18"/>
    <mergeCell ref="N23:N24"/>
    <mergeCell ref="B31:O31"/>
    <mergeCell ref="H5:J5"/>
    <mergeCell ref="L5:N5"/>
  </mergeCells>
  <conditionalFormatting sqref="L23">
    <cfRule type="cellIs" dxfId="3" priority="7" operator="greaterThan">
      <formula>$C$20</formula>
    </cfRule>
  </conditionalFormatting>
  <conditionalFormatting sqref="L5:N5">
    <cfRule type="containsText" dxfId="2" priority="1" operator="containsText" text="La durata non è corretta">
      <formula>NOT(ISERROR(SEARCH("La durata non è corretta",L5)))</formula>
    </cfRule>
  </conditionalFormatting>
  <dataValidations count="3">
    <dataValidation showDropDown="1" showInputMessage="1" showErrorMessage="1" errorTitle="ERRORE" error="Inserire un valore superiore a quello del rendimento obbligaz." promptTitle="Rendimento soddisfacente" prompt="Il rendimento da inserire dev'essere &gt; = al valore del rendimento obbligaz (cella B7)" sqref="F19" xr:uid="{ED0FDEE1-1F70-438D-9390-73D1CF8004AA}"/>
    <dataValidation type="list" allowBlank="1" showInputMessage="1" showErrorMessage="1" sqref="F22" xr:uid="{155FBC18-992D-4BA2-8790-6F90AFE4A48E}">
      <formula1>$E$26:$E$29</formula1>
    </dataValidation>
    <dataValidation type="list" allowBlank="1" showInputMessage="1" showErrorMessage="1" sqref="F24" xr:uid="{4CD46566-DCB4-456C-9D9F-241B48099279}">
      <formula1>$F$26:$F$28</formula1>
    </dataValidation>
  </dataValidations>
  <printOptions horizontalCentered="1" verticalCentered="1"/>
  <pageMargins left="0.51181102362204722" right="0.51181102362204722" top="0.74803149606299213" bottom="0.74803149606299213" header="0.31496062992125984" footer="0.31496062992125984"/>
  <pageSetup paperSize="9" scale="98" orientation="portrait" horizontalDpi="4294967292" r:id="rId1"/>
  <headerFooter>
    <oddHeader>&amp;L&amp;14Sig. COGNOME Nome&amp;C
&amp;"Century Gothic,Grassetto Corsivo"&amp;12Composizione portafoglio obiettivo&amp;"Century Gothic,Normale"&amp;9 
(per macro asset class)&amp;R&amp;D</oddHeader>
    <oddFooter xml:space="preserve">&amp;LIl &amp;"Century Gothic,Grassetto"ribilanciamento&amp;"Century Gothic,Normale" della quota azionaria verrà verificato mensilmente
Il &amp;"Century Gothic,Grassetto"consolidamento&amp;"Century Gothic,Normale" dei risultati raggiunti sarà annuale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E4B40-3CDB-4FE3-91CC-64EFC5D6A7DE}">
  <dimension ref="B1:T25"/>
  <sheetViews>
    <sheetView showGridLines="0" workbookViewId="0">
      <selection activeCell="B6" sqref="B6:E6"/>
    </sheetView>
  </sheetViews>
  <sheetFormatPr defaultRowHeight="14.25"/>
  <cols>
    <col min="1" max="1" width="4.140625" customWidth="1"/>
    <col min="3" max="3" width="18.28515625" customWidth="1"/>
    <col min="5" max="5" width="12.140625" bestFit="1" customWidth="1"/>
    <col min="6" max="6" width="8.5703125" customWidth="1"/>
    <col min="8" max="9" width="9.140625" customWidth="1"/>
    <col min="16" max="16" width="2.5703125" customWidth="1"/>
    <col min="17" max="17" width="3.42578125" customWidth="1"/>
    <col min="18" max="18" width="17.140625" customWidth="1"/>
    <col min="19" max="19" width="4.42578125" bestFit="1" customWidth="1"/>
    <col min="20" max="20" width="12.140625" bestFit="1" customWidth="1"/>
  </cols>
  <sheetData>
    <row r="1" spans="2:20" ht="15" thickBot="1"/>
    <row r="2" spans="2:20" ht="14.25" customHeight="1">
      <c r="B2" s="11"/>
      <c r="C2" s="3"/>
      <c r="D2" s="3"/>
      <c r="E2" s="115" t="s">
        <v>87</v>
      </c>
      <c r="F2" s="115"/>
      <c r="G2" s="115"/>
      <c r="H2" s="115"/>
      <c r="I2" s="12"/>
      <c r="J2" s="3"/>
      <c r="K2" s="3"/>
      <c r="L2" s="75"/>
      <c r="M2" s="3"/>
      <c r="N2" s="3"/>
      <c r="O2" s="3"/>
      <c r="P2" s="134"/>
      <c r="Q2" s="134"/>
      <c r="R2" s="134"/>
      <c r="S2" s="134"/>
      <c r="T2" s="135"/>
    </row>
    <row r="3" spans="2:20" ht="14.25" customHeight="1">
      <c r="B3" s="4"/>
      <c r="C3" s="127"/>
      <c r="D3" s="127"/>
      <c r="E3" s="129"/>
      <c r="F3" s="129"/>
      <c r="G3" s="129"/>
      <c r="H3" s="129"/>
      <c r="I3" s="130"/>
      <c r="J3" s="131"/>
      <c r="K3" s="132"/>
      <c r="L3" s="133"/>
      <c r="M3" s="127"/>
      <c r="N3" s="127"/>
      <c r="O3" s="127"/>
      <c r="P3" s="128"/>
      <c r="Q3" s="128"/>
      <c r="R3" s="128"/>
      <c r="S3" s="128"/>
      <c r="T3" s="136"/>
    </row>
    <row r="4" spans="2:20" ht="15" thickBot="1">
      <c r="B4" s="14"/>
      <c r="C4" s="9"/>
      <c r="D4" s="9"/>
      <c r="E4" s="116"/>
      <c r="F4" s="116"/>
      <c r="G4" s="116"/>
      <c r="H4" s="116"/>
      <c r="I4" s="9"/>
      <c r="J4" s="9"/>
      <c r="K4" s="9"/>
      <c r="L4" s="9"/>
      <c r="M4" s="9"/>
      <c r="N4" s="9"/>
      <c r="O4" s="9"/>
      <c r="P4" s="137"/>
      <c r="Q4" s="137"/>
      <c r="R4" s="137"/>
      <c r="S4" s="137"/>
      <c r="T4" s="138"/>
    </row>
    <row r="5" spans="2:20" ht="15" thickBot="1"/>
    <row r="6" spans="2:20" ht="15" thickBot="1">
      <c r="B6" s="117" t="s">
        <v>70</v>
      </c>
      <c r="C6" s="118"/>
      <c r="D6" s="118"/>
      <c r="E6" s="119"/>
      <c r="H6" s="93"/>
      <c r="I6" s="93"/>
      <c r="J6" s="93"/>
      <c r="K6" s="93"/>
      <c r="L6" s="93"/>
      <c r="M6" s="93"/>
      <c r="N6" s="94" t="s">
        <v>78</v>
      </c>
      <c r="O6" s="80">
        <f>'Asset da esigenze rischio'!I22</f>
        <v>0.25</v>
      </c>
      <c r="Q6" s="117" t="s">
        <v>95</v>
      </c>
      <c r="R6" s="118"/>
      <c r="S6" s="118"/>
      <c r="T6" s="119"/>
    </row>
    <row r="7" spans="2:20" ht="15" thickBot="1">
      <c r="J7" s="93"/>
      <c r="K7" s="93"/>
      <c r="L7" s="93"/>
      <c r="M7" s="93"/>
      <c r="N7" s="94" t="s">
        <v>79</v>
      </c>
      <c r="O7" s="80">
        <f>'Asset da esigenze rischio'!I25</f>
        <v>0.75</v>
      </c>
    </row>
    <row r="8" spans="2:20" ht="15" thickBot="1">
      <c r="B8" s="95"/>
      <c r="C8" s="96" t="s">
        <v>68</v>
      </c>
      <c r="D8" s="96" t="s">
        <v>69</v>
      </c>
      <c r="E8" s="97" t="s">
        <v>85</v>
      </c>
      <c r="J8" s="93"/>
      <c r="K8" s="93"/>
      <c r="L8" s="93"/>
      <c r="M8" s="93"/>
      <c r="N8" s="94"/>
      <c r="O8" s="79"/>
      <c r="Q8" s="95"/>
      <c r="R8" s="96" t="s">
        <v>68</v>
      </c>
      <c r="S8" s="96" t="s">
        <v>69</v>
      </c>
      <c r="T8" s="97" t="s">
        <v>85</v>
      </c>
    </row>
    <row r="9" spans="2:20" ht="15" thickBot="1">
      <c r="B9" s="70">
        <v>1</v>
      </c>
      <c r="C9" s="82" t="s">
        <v>88</v>
      </c>
      <c r="D9" s="83">
        <v>0.1</v>
      </c>
      <c r="E9" s="84" t="s">
        <v>78</v>
      </c>
      <c r="J9" s="93"/>
      <c r="K9" s="93"/>
      <c r="L9" s="93"/>
      <c r="M9" s="93"/>
      <c r="N9" s="94" t="s">
        <v>78</v>
      </c>
      <c r="O9" s="81">
        <f>SUMIF($E$9:$E$18,N$6,$D$9:$D$18)</f>
        <v>0.22</v>
      </c>
      <c r="Q9" s="104"/>
      <c r="R9" s="120" t="s">
        <v>93</v>
      </c>
      <c r="S9" s="121"/>
      <c r="T9" s="122"/>
    </row>
    <row r="10" spans="2:20">
      <c r="B10" s="70">
        <v>2</v>
      </c>
      <c r="C10" s="82" t="s">
        <v>89</v>
      </c>
      <c r="D10" s="85">
        <v>0.12</v>
      </c>
      <c r="E10" s="86" t="s">
        <v>78</v>
      </c>
      <c r="J10" s="93"/>
      <c r="K10" s="93"/>
      <c r="L10" s="93"/>
      <c r="M10" s="93"/>
      <c r="N10" s="94" t="s">
        <v>79</v>
      </c>
      <c r="O10" s="81">
        <f>SUMIF($E$9:$E$18,N$7,$D$9:$D$18)</f>
        <v>0</v>
      </c>
      <c r="Q10" s="70">
        <v>1</v>
      </c>
      <c r="R10" s="82"/>
      <c r="S10" s="85"/>
      <c r="T10" s="86"/>
    </row>
    <row r="11" spans="2:20" ht="15" thickBot="1">
      <c r="B11" s="70">
        <v>3</v>
      </c>
      <c r="C11" s="82"/>
      <c r="D11" s="85"/>
      <c r="E11" s="86"/>
      <c r="J11" s="93"/>
      <c r="K11" s="93"/>
      <c r="L11" s="93"/>
      <c r="M11" s="93"/>
      <c r="N11" s="93"/>
      <c r="O11" s="93"/>
      <c r="Q11" s="70">
        <v>2</v>
      </c>
      <c r="R11" s="82"/>
      <c r="S11" s="85"/>
      <c r="T11" s="86"/>
    </row>
    <row r="12" spans="2:20" ht="15" thickBot="1">
      <c r="B12" s="70">
        <v>4</v>
      </c>
      <c r="C12" s="82"/>
      <c r="D12" s="85"/>
      <c r="E12" s="86"/>
      <c r="H12" s="93"/>
      <c r="I12" s="93"/>
      <c r="J12" s="93"/>
      <c r="K12" s="93"/>
      <c r="L12" s="93"/>
      <c r="M12" s="93"/>
      <c r="N12" s="93"/>
      <c r="O12" s="93"/>
      <c r="Q12" s="70"/>
      <c r="R12" s="123" t="s">
        <v>94</v>
      </c>
      <c r="S12" s="124"/>
      <c r="T12" s="125"/>
    </row>
    <row r="13" spans="2:20">
      <c r="B13" s="70">
        <v>5</v>
      </c>
      <c r="C13" s="82"/>
      <c r="D13" s="85"/>
      <c r="E13" s="86"/>
      <c r="H13" s="93"/>
      <c r="I13" s="93"/>
      <c r="J13" s="93"/>
      <c r="K13" s="93"/>
      <c r="L13" s="93"/>
      <c r="Q13" s="70">
        <v>1</v>
      </c>
      <c r="R13" s="82"/>
      <c r="S13" s="85"/>
      <c r="T13" s="86"/>
    </row>
    <row r="14" spans="2:20" ht="15" thickBot="1">
      <c r="B14" s="70">
        <v>6</v>
      </c>
      <c r="C14" s="82"/>
      <c r="D14" s="85"/>
      <c r="E14" s="86"/>
      <c r="H14" s="93"/>
      <c r="I14" s="93"/>
      <c r="J14" s="93"/>
      <c r="K14" s="93"/>
      <c r="L14" s="93"/>
      <c r="Q14" s="102">
        <v>2</v>
      </c>
      <c r="R14" s="103"/>
      <c r="S14" s="87"/>
      <c r="T14" s="88"/>
    </row>
    <row r="15" spans="2:20" ht="15" thickBot="1">
      <c r="B15" s="70">
        <v>7</v>
      </c>
      <c r="C15" s="82"/>
      <c r="D15" s="85"/>
      <c r="E15" s="86"/>
      <c r="H15" s="93"/>
      <c r="I15" s="93"/>
      <c r="J15" s="93"/>
      <c r="K15" s="93"/>
      <c r="L15" s="93"/>
    </row>
    <row r="16" spans="2:20">
      <c r="B16" s="70">
        <v>8</v>
      </c>
      <c r="C16" s="82"/>
      <c r="D16" s="85"/>
      <c r="E16" s="86"/>
      <c r="H16" s="93"/>
      <c r="I16" s="93"/>
      <c r="J16" s="93"/>
      <c r="K16" s="93"/>
      <c r="L16" s="93"/>
      <c r="Q16" s="142" t="s">
        <v>100</v>
      </c>
      <c r="R16" s="143"/>
      <c r="S16" s="143"/>
      <c r="T16" s="144"/>
    </row>
    <row r="17" spans="2:20">
      <c r="B17" s="70">
        <v>9</v>
      </c>
      <c r="C17" s="82"/>
      <c r="D17" s="85"/>
      <c r="E17" s="86"/>
      <c r="H17" s="93"/>
      <c r="I17" s="93"/>
      <c r="J17" s="93"/>
      <c r="K17" s="93"/>
      <c r="L17" s="93"/>
      <c r="Q17" s="145"/>
      <c r="R17" s="146"/>
      <c r="S17" s="146"/>
      <c r="T17" s="147"/>
    </row>
    <row r="18" spans="2:20" ht="15" thickBot="1">
      <c r="B18" s="70">
        <v>10</v>
      </c>
      <c r="C18" s="82"/>
      <c r="D18" s="87"/>
      <c r="E18" s="88"/>
      <c r="H18" s="93"/>
      <c r="I18" s="93"/>
      <c r="J18" s="93"/>
      <c r="K18" s="93"/>
      <c r="L18" s="93"/>
      <c r="Q18" s="145"/>
      <c r="R18" s="146"/>
      <c r="S18" s="146"/>
      <c r="T18" s="147"/>
    </row>
    <row r="19" spans="2:20" ht="15" thickBot="1">
      <c r="B19" s="95"/>
      <c r="C19" s="98" t="s">
        <v>83</v>
      </c>
      <c r="D19" s="99">
        <f>O9</f>
        <v>0.22</v>
      </c>
      <c r="E19" s="101"/>
      <c r="H19" s="93"/>
      <c r="I19" s="93"/>
      <c r="J19" s="93"/>
      <c r="K19" s="93"/>
      <c r="L19" s="93"/>
      <c r="O19" s="91"/>
      <c r="Q19" s="145"/>
      <c r="R19" s="146"/>
      <c r="S19" s="146"/>
      <c r="T19" s="147"/>
    </row>
    <row r="20" spans="2:20" ht="15" thickBot="1">
      <c r="B20" s="95"/>
      <c r="C20" s="98" t="s">
        <v>84</v>
      </c>
      <c r="D20" s="99">
        <f>O10</f>
        <v>0</v>
      </c>
      <c r="E20" s="100"/>
      <c r="H20" s="93"/>
      <c r="I20" s="93"/>
      <c r="J20" s="93"/>
      <c r="K20" s="93"/>
      <c r="L20" s="93"/>
      <c r="Q20" s="145"/>
      <c r="R20" s="146"/>
      <c r="S20" s="146"/>
      <c r="T20" s="147"/>
    </row>
    <row r="21" spans="2:20" ht="15" thickBot="1">
      <c r="B21" s="95"/>
      <c r="C21" s="98" t="s">
        <v>71</v>
      </c>
      <c r="D21" s="99">
        <f>SUM(D19:D20)</f>
        <v>0.22</v>
      </c>
      <c r="E21" s="100"/>
      <c r="Q21" s="148"/>
      <c r="R21" s="149"/>
      <c r="S21" s="149"/>
      <c r="T21" s="150"/>
    </row>
    <row r="22" spans="2:20">
      <c r="B22" s="126" t="str">
        <f>IF(AND(C9&lt;&gt;"",C10&lt;&gt;"",C11&lt;&gt;"",C12&lt;&gt;""),"","&gt; Inserire almeno 4 strumenti &lt;")</f>
        <v>&gt; Inserire almeno 4 strumenti &lt;</v>
      </c>
      <c r="C22" s="126"/>
      <c r="D22" s="126"/>
      <c r="E22" s="126"/>
    </row>
    <row r="23" spans="2:20">
      <c r="B23" s="92" t="s">
        <v>86</v>
      </c>
    </row>
    <row r="24" spans="2:20" ht="15" thickBot="1"/>
    <row r="25" spans="2:20" ht="15" thickBot="1">
      <c r="B25" s="109" t="str">
        <f ca="1">TEXT(TODAY(),"aaaa") &amp; " © CO.F.fee-only.com - Tutti i diritti riservati"</f>
        <v>2026 © CO.F.fee-only.com - Tutti i diritti riservati</v>
      </c>
      <c r="C25" s="110"/>
      <c r="D25" s="110"/>
      <c r="E25" s="110"/>
      <c r="F25" s="110"/>
      <c r="G25" s="110"/>
      <c r="H25" s="110"/>
      <c r="I25" s="110"/>
      <c r="J25" s="110"/>
      <c r="K25" s="110"/>
      <c r="L25" s="110"/>
      <c r="M25" s="110"/>
      <c r="N25" s="110"/>
      <c r="O25" s="110"/>
      <c r="P25" s="110"/>
      <c r="Q25" s="110"/>
      <c r="R25" s="110"/>
      <c r="S25" s="110"/>
      <c r="T25" s="111"/>
    </row>
  </sheetData>
  <sheetProtection algorithmName="SHA-512" hashValue="szTodMJMoBqU8jAvaV/LPxeR9SAGKjOAYaSkghc4a5gmeQxnmp6GraV49YtEe7kPTVNLqF0btxqyizwZlyaAcg==" saltValue="HAmBgzAsdWLwwStjb7K00Q==" spinCount="100000" sheet="1" objects="1" scenarios="1"/>
  <mergeCells count="9">
    <mergeCell ref="B22:E22"/>
    <mergeCell ref="B25:T25"/>
    <mergeCell ref="Q16:T21"/>
    <mergeCell ref="E2:H4"/>
    <mergeCell ref="B6:E6"/>
    <mergeCell ref="I3:J3"/>
    <mergeCell ref="R9:T9"/>
    <mergeCell ref="R12:T12"/>
    <mergeCell ref="Q6:T6"/>
  </mergeCells>
  <conditionalFormatting sqref="D19:D20">
    <cfRule type="cellIs" dxfId="1" priority="8" operator="notEqual">
      <formula>O6</formula>
    </cfRule>
  </conditionalFormatting>
  <conditionalFormatting sqref="E19">
    <cfRule type="cellIs" dxfId="0" priority="9" operator="notEqual">
      <formula>$O$6</formula>
    </cfRule>
  </conditionalFormatting>
  <dataValidations count="1">
    <dataValidation type="list" allowBlank="1" showInputMessage="1" showErrorMessage="1" sqref="E9:E18 T10:T14" xr:uid="{9C4648FF-2820-474A-AAAD-D6F5611F58FC}">
      <formula1>$N$5:$N$7</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Istruzioni</vt:lpstr>
      <vt:lpstr>Asset da esigenze rischio</vt:lpstr>
      <vt:lpstr>Portafoglio</vt:lpstr>
      <vt:lpstr>'Asset da esigenze rischio'!Area_stampa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LUCIO SGARABOTTO</dc:creator>
  <cp:lastModifiedBy>LUCIO SGARABOTTO</cp:lastModifiedBy>
  <dcterms:created xsi:type="dcterms:W3CDTF">2025-12-02T10:05:26Z</dcterms:created>
  <dcterms:modified xsi:type="dcterms:W3CDTF">2026-01-22T16:55:09Z</dcterms:modified>
</cp:coreProperties>
</file>